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1" sheetId="5" r:id="rId5"/>
    <sheet name="SO 191" sheetId="6" r:id="rId6"/>
  </sheets>
  <definedNames/>
  <calcPr/>
  <webPublishing/>
</workbook>
</file>

<file path=xl/sharedStrings.xml><?xml version="1.0" encoding="utf-8"?>
<sst xmlns="http://schemas.openxmlformats.org/spreadsheetml/2006/main" count="1609" uniqueCount="557">
  <si>
    <t>Firma: Ateliér projektování inženýrských staveb, s.r.o.</t>
  </si>
  <si>
    <t>Rekapitulace ceny</t>
  </si>
  <si>
    <t>Stavba: 3254/08 - II/116, III/11626 a III/11624, Mníšek pod Brdy – část 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</si>
  <si>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</si>
  <si>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</si>
  <si>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</si>
  <si>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</si>
  <si>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</si>
  <si>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</si>
  <si>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</si>
  <si>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</si>
  <si>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</si>
  <si>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</si>
  <si>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</si>
  <si>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</si>
  <si>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3254/08</t>
  </si>
  <si>
    <t>II/116, III/11626 a III/11624, Mníšek pod Brdy – část 1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</si>
  <si>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</si>
  <si>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</si>
  <si>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</si>
  <si>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</si>
  <si>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</si>
  <si>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</si>
  <si>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</si>
  <si>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</si>
  <si>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</si>
  <si>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</si>
  <si>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</si>
  <si>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</si>
  <si>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</si>
  <si>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</si>
  <si>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</si>
  <si>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</si>
  <si>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</si>
  <si>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</si>
  <si>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</si>
  <si>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</si>
  <si>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</si>
  <si>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</si>
  <si>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</si>
  <si>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</si>
  <si>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</si>
  <si>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</si>
  <si>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</si>
  <si>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</si>
  <si>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</si>
  <si>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</si>
  <si>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</si>
  <si>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</si>
  <si>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</si>
  <si>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</si>
  <si>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 a nestmelených vrstvách, dle ČSN 72 1006</t>
  </si>
  <si>
    <t>VV</t>
  </si>
  <si>
    <t>02710</t>
  </si>
  <si>
    <t>POMOC PRÁCE ZŘÍZ NEBO ZAJIŠŤ OBJÍŽĎKY A PŘÍSTUP CESTY</t>
  </si>
  <si>
    <t>Zajištění zachování dopravní obsluhy v nejvyšší možné míře a odvozu odpadu z lokalit Na Madlenkách a Šibenec, koordinace – pořadí etap DIO dle požadavků města (Územní a provozní vlivy)</t>
  </si>
  <si>
    <t>02730</t>
  </si>
  <si>
    <t>POMOC PRÁCE ZŘÍZ NEBO ZAJIŠŤ OCHRANU INŽENÝRSKÝCH SÍTÍ</t>
  </si>
  <si>
    <t>Vytyčení stávajících IS a jejich příp. ochrana</t>
  </si>
  <si>
    <t>02911</t>
  </si>
  <si>
    <t>OSTATNÍ POŽADAVKY - GEODETICKÉ ZAMĚŘENÍ</t>
  </si>
  <si>
    <t>HM</t>
  </si>
  <si>
    <t>Zaměření před a během stavby, vytyčení staveniště a skutečného provedení stavby</t>
  </si>
  <si>
    <t>Úseky výstavby -  
- silnice III/11624 ZÚ - KÚ 1,500 km: 15,0=15,000 [A] 
- silnice III/11626 ZÚ - KÚ (2 úseky) 1,83831 km: 18,383=18,383 [B] 
Celkem: A+B=33,383 [C]</t>
  </si>
  <si>
    <t>02943</t>
  </si>
  <si>
    <t>OSTATNÍ POŽADAVKY - VYPRACOVÁNÍ RDS</t>
  </si>
  <si>
    <t>02944</t>
  </si>
  <si>
    <t>OSTAT POŽADAVKY - DOKUMENTACE SKUTEČ PROVEDENÍ V DIGIT FORMĚ</t>
  </si>
  <si>
    <t>a příp. tištěné, dle SOD</t>
  </si>
  <si>
    <t>7</t>
  </si>
  <si>
    <t>02990</t>
  </si>
  <si>
    <t>OSTATNÍ POŽADAVKY - INFORMAČNÍ TABULE</t>
  </si>
  <si>
    <t>Označení informačními a výstražnými tabulemi a zabezpečení stavby z hlediska BOZP, zahrnuje i příp. provizorní přechody, lávky se zábradlím, oplocení výkopů ap.</t>
  </si>
  <si>
    <t>SO 001</t>
  </si>
  <si>
    <t>Vedlejší náklady – objízdné trasy</t>
  </si>
  <si>
    <t>014103.R</t>
  </si>
  <si>
    <t>ULOŽENÍ ODPADU ZE STAVBY NA SKLÁDKU S OPRÁVNĚNÍM K OPĚTOVNÉMU VYUŽITÍ - RECYKLAČNÍ STŘEDISKO</t>
  </si>
  <si>
    <t>T</t>
  </si>
  <si>
    <t>17 05 04 - Zemina a kamení neuvedené pod číslem 17 05 03 
nepotřebný výkopek - zemina, drny, kamení - nevhodný materiál pro další použí na této stavbě</t>
  </si>
  <si>
    <t>dle pol. 12924: 570*0,15*2,0=171,000 [A]</t>
  </si>
  <si>
    <t>Zemní práce</t>
  </si>
  <si>
    <t>11372</t>
  </si>
  <si>
    <t>FRÉZOVÁNÍ ZPEVNĚNÝCH PLOCH ASFALTOVÝCH</t>
  </si>
  <si>
    <t>M3</t>
  </si>
  <si>
    <t>vč. odvozu a skladování dle dispozic zhotovitele 
povinný odkup frézované zhotovitelem!</t>
  </si>
  <si>
    <t>ZEMNÍ A BOURACÍ PRÁCE 
VOZOVKA (asflatem stmelené vrstvy) prům. š. 5m a tl. 0,1m - 
- Čisovická: 980*5*0,1=490,000 [A] 
- Na Vrškách: 160*5*0,1=80,000 [B] 
Celkem: A+B=570,000 [C]</t>
  </si>
  <si>
    <t>12924</t>
  </si>
  <si>
    <t>ČIŠTĚNÍ KRAJNIC OD NÁNOSU TL. DO 200MM</t>
  </si>
  <si>
    <t>M2</t>
  </si>
  <si>
    <t>ZEMNÍ A BOURACÍ PRÁCE 
Seříznutí drnu ze stávajících krajnice prům. š.0,25m a tl. do tl. 150 mm) -  
- Čisovická: 2*980*0,25=490,000 [A] 
- Na Vrškách: 2*160*0,25=80,000 [B] 
Celkem: A+B=570,000 [C]</t>
  </si>
  <si>
    <t>Komunikace</t>
  </si>
  <si>
    <t>56963</t>
  </si>
  <si>
    <t>ZPEVNĚNÍ KRAJNIC Z RECYKLOVANÉHO MATERIÁLU TL DO 150MM</t>
  </si>
  <si>
    <t>KONSTRUKCE NEZPEVNĚNÝCH PLOCH 
Krajnice - recyklát asfaltový fr. 0/32 tl. 0,15 m, prům. š. 0,25m - 
- Čisovická: 2*980*0,25=490,000 [A] 
- Na Vrškách: 2*160*0,25=80,000 [B] 
Celkem: A+B=570,000 [C]</t>
  </si>
  <si>
    <t>572214</t>
  </si>
  <si>
    <t>a</t>
  </si>
  <si>
    <t>SPOJOVACÍ POSTŘIK Z MODIFIK EMULZE DO 0,5KG/M2</t>
  </si>
  <si>
    <t>PS CP ; v množství zbytkového asfaltu 0,30 kg/m2 
vč. příp. rozšíření podkladní vrstvy o 2%</t>
  </si>
  <si>
    <t>KONSTRUKCE ZPEVNĚNÝCH PLOCH 
Konstrukce vozovky s asfaltovým krytem (ze situace) prům. š. 5m - 
- Čisovická: 980*5,0+980*5,0*1,02=9 898,000 [A] 
- Na Vrškách: 160*5,0+160*5,0*1,02=1 616,000 [B] 
Celkem: A+B=11 514,000 [C]</t>
  </si>
  <si>
    <t>574A34</t>
  </si>
  <si>
    <t>ASFALTOVÝ BETON PRO OBRUSNÉ VRSTVY ACO 11+ TL. 40MM</t>
  </si>
  <si>
    <t>ACO 11+ ; tl. 40mm</t>
  </si>
  <si>
    <t>KONSTRUKCE ZPEVNĚNÝCH PLOCH 
Konstrukce vozovky s asfaltovým krytem (ze situace) prům. š. 5m - 
- Čisovická: 980*5,0=4 900,000 [A] 
- Na Vrškách: 160*5,0=800,000 [B] 
Celkem: A+B=5 700,000 [C]</t>
  </si>
  <si>
    <t>574C56</t>
  </si>
  <si>
    <t>ASFALTOVÝ BETON PRO LOŽNÍ VRSTVY ACL 16+, 16S TL. 60MM</t>
  </si>
  <si>
    <t>ACL 16+ ; tl. 60mm 
vč. rozšíření ložní vrstvy o 2%</t>
  </si>
  <si>
    <t>KONSTRUKCE ZPEVNĚNÝCH PLOCH 
Konstrukce vozovky s asfaltovým krytem (ze situace) prům. š. 5m - 
- Čisovická: 980*5,0*1,02=4 998,000 [A] 
- Na Vrškách: 160*5,0*1,02=816,000 [B] 
Celkem: A+B=5 814,000 [C]</t>
  </si>
  <si>
    <t>8</t>
  </si>
  <si>
    <t>577A1</t>
  </si>
  <si>
    <t>VÝSPRAVA TRHLIN ASFALTOVOU ZÁLIVKOU</t>
  </si>
  <si>
    <t>M</t>
  </si>
  <si>
    <t>Sanace podkladu pod frézováním dle TP 115 - oprava trhlin pomocí asfaltové zálivky - předpokládaný rozsah délky = 10% plochy ACL</t>
  </si>
  <si>
    <t>KONSTRUKCE ZPEVNĚNÝCH PLOCH 
Konstrukce vozovky s asfaltovým krytem (ze situace) prům. š. 5m - 
- Čisovická: 980*5,0*1,02*0,1=499,800 [A] 
- Na Vrškách: 160*5,0*1,02*0,1=81,600 [B] 
Celkem: A+B=581,400 [C]</t>
  </si>
  <si>
    <t>Potrubí</t>
  </si>
  <si>
    <t>89921</t>
  </si>
  <si>
    <t>VÝŠKOVÁ ÚPRAVA POKLOPŮ</t>
  </si>
  <si>
    <t>KUS</t>
  </si>
  <si>
    <t>OSTATNÍ 
Výšková rektifikace - šachta (ze situace v ul. Na Vrškách): 2=2,000 [A]</t>
  </si>
  <si>
    <t>89923</t>
  </si>
  <si>
    <t>VÝŠKOVÁ ÚPRAVA KRYCÍCH HRNCŮ</t>
  </si>
  <si>
    <t>OSTATNÍ 
Výšková rektifikace - šuopě (ze situace v ul. Na Vrškách): 7=7,000 [A]</t>
  </si>
  <si>
    <t>Ostatní konstrukce a práce</t>
  </si>
  <si>
    <t>11</t>
  </si>
  <si>
    <t>919111</t>
  </si>
  <si>
    <t>ŘEZÁNÍ ASFALTOVÉHO KRYTU VOZOVEK TL DO 50MM</t>
  </si>
  <si>
    <t>Zaříznutí příčné pracovní spáry asfaltového krytu</t>
  </si>
  <si>
    <t>KONSTRUKCE ZPEVNĚNÝCH PLOCH 
Konstrukce vozovky s asfaltovým krytem (ze situace) prům. š. 5m - 
- Čisovická: 10,0=10,000 [A] 
- Na Vrškách: 10,0=10,000 [B] 
Celkem: A+B=20,000 [C]</t>
  </si>
  <si>
    <t>SO 101</t>
  </si>
  <si>
    <t>014102.R</t>
  </si>
  <si>
    <t>17 01 01 - BETON z vybouraných konstrukcí (obrubníky, propusty, panely a jiné) 
17 09 04 - Směsné stavební a demoliční odpady neuvedené pod čísly 17 09 01, 17 09 02 a 17 09 03</t>
  </si>
  <si>
    <t>dle pol. 11328: 95,4*0,2*2,4=45,792 [A] 
dle pol. 11351: 12,243*0,15=1,836 [B] 
dle pol. 966158: 5,577*2,4=13,385 [C] 
dle pol. 966168: 12,965*2,5=32,413 [D] 
Celkem: A+B+C+D=93,426 [E]</t>
  </si>
  <si>
    <t>dle pol. 11130: 5008,689*0,15*1,8=1 352,346 [A] 
dle pol. 113178: 456,107*2,6=1 185,878 [B] 
dle pol. 113328: 1088,293*2,1=2 285,415 [C] 
dle pol. 11353: 133,98*0,32=42,874 [D] 
dle pol. 11356: 133,98*0,1=13,398 [E] 
dle pol. 123738: 1591,629*1,8=2 864,932 [F] 
dle pol. 12931: 97,5*0,25*1,8=43,875 [G] 
dle pol. 12932: 2864,5*0,5*1,8=2 578,050 [H] 
dle pol. 12980: 2*0,2*1,8=0,720 [I] 
dle pol. 129946: 110*0,08*1,8=15,840 [J] 
dle pol. 129958: 275*0,2*1,8=99,000 [K] 
dle pol. 129971: 11*0,5*1,8=9,900 [L] 
dle pol. 132738: 85,485*1,8=153,873 [M] 
dle pol. 966138: 1,068*2,6=2,777 [N] 
Celkem: A+B+C+D+E+F+G+H+I+J+K+L+M+N=10 648,878 [O]</t>
  </si>
  <si>
    <t>014212</t>
  </si>
  <si>
    <t>POPLATKY ZA ZEMNÍK - ORNICE</t>
  </si>
  <si>
    <t>pořízení ornice / zeminy schopné zúrodnění dle dipozic zhotovitele</t>
  </si>
  <si>
    <t>KONSTRUKCE NEZPEVNĚNÝCH PLOCH 
Ohumusování tl. 150mm - pořízení (ze situace): 1240,197*0,15*1,8=334,853 [A]</t>
  </si>
  <si>
    <t>11130</t>
  </si>
  <si>
    <t>SEJMUTÍ DRNU</t>
  </si>
  <si>
    <t>vč. odvozu a uložení materiálu na recyklační středisko / trvalou skládku dle dispozic zhotovitele (drn, degradovaná ornice nevhodná pro další použití)</t>
  </si>
  <si>
    <t>ZEMNÍ A BOURACÍ PRÁCE 
Seříznutí drnu ze stávajících krajnice tl. do 150mm (ze situace): 5008,689=5 008,689 [A]</t>
  </si>
  <si>
    <t>113178</t>
  </si>
  <si>
    <t>ODSTRAN KRYTU ZPEVNĚNÝCH PLOCH Z DLAŽEB KOSTEK, ODVOZ DO 20KM</t>
  </si>
  <si>
    <t>vč. odvozu a uložení materiálu na recyklační středisko / trvalou skládku dle dispozic zhotovitele, vzdálenost uvedena orientačně</t>
  </si>
  <si>
    <t>ZEMNÍ A BOURACÍ PRÁCE 
VOZOVKA (zaasfaltovaná plocha drobných dl. kotek tl. cca 80mm) - ze situace III/11626 km 1,36225 až KÚ (50%): 11402,682*0,5*0,08=456,107 [A]</t>
  </si>
  <si>
    <t>11328</t>
  </si>
  <si>
    <t>ODSTRANĚNÍ PŘÍKOPŮ, ŽLABŮ A RIGOLŮ Z PŘÍKOPOVÝCH TVÁRNIC</t>
  </si>
  <si>
    <t>vč. odvozu a uložení materiálu na recyklační středisko / trvalou skládku dle dispozic zhotovitele</t>
  </si>
  <si>
    <t>ZEMNÍ A BOURACÍ PRÁCE 
Vybourání žlabu z betonových tvarovek včetně lože (ze situace): (19+45+35+60)*0,6=95,400 [A]</t>
  </si>
  <si>
    <t>113328</t>
  </si>
  <si>
    <t>ODSTRAN PODKL ZPEVNĚNÝCH PLOCH Z KAMENIVA NESTMEL, ODVOZ DO 20KM</t>
  </si>
  <si>
    <t>vč. odvozu a uložení materiálu na recyklační středisko / trvalou skládku dle dispozic zhotovitele, vzdálenost uvedena orientačně 
POZN.: Položka bude čerpána pouze se souhlasem a v rozsahu dle pokynů objednatele, na základě prohlídky / diagnostiky podkladních vrstev v průběhu realizace!</t>
  </si>
  <si>
    <t>ZEMNÍ A BOURACÍ PRÁCE 
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</si>
  <si>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11351</t>
  </si>
  <si>
    <t>ODSTRANĚNÍ ZÁHONOVÝCH OBRUBNÍKŮ</t>
  </si>
  <si>
    <t>ZEMNÍ A BOURACÍ PRÁCE 
Vybourání vylámaných betonových sadových obrub včetně betonového lože (ze situace): 12,243=12,243 [A]</t>
  </si>
  <si>
    <t>11353</t>
  </si>
  <si>
    <t>ODSTRANĚNÍ CHODNÍKOVÝCH KAMENNÝCH OBRUBNÍKŮ</t>
  </si>
  <si>
    <t>ZEMNÍ A BOURACÍ PRÁCE 
Vybourání kamenných obrub nebo krajníků včetně betonového lože (ze situace): 133,98=133,980 [A]</t>
  </si>
  <si>
    <t>11354.R</t>
  </si>
  <si>
    <t>ODSTRANĚNÍ OBRUB Z PLASTU</t>
  </si>
  <si>
    <t>vč. očištění a předání objednateli, příp. vč. likvidace dle dispozic zhotovitele (malé množství)</t>
  </si>
  <si>
    <t>ZEMNÍ A BOURACÍ PRÁCE 
Vybourání provizorních plastových obrub (ze situace): 16,72=16,720 [A]</t>
  </si>
  <si>
    <t>11356</t>
  </si>
  <si>
    <t>ODSTRANĚNÍ OBRUB Z DLAŽEBNÍCH KOSTEK DVOJITÝCH</t>
  </si>
  <si>
    <t>ZEMNÍ A BOURACÍ PRÁCE 
Vybourání dvouřádky kamenných kostek 100x100x100 včetně betonového lože (ze situace): 133,98=133,980 [A]</t>
  </si>
  <si>
    <t>12</t>
  </si>
  <si>
    <t>ZEMNÍ A BOURACÍ PRÁCE 
VOZOVKA (asflatem stmelené vrstvy) - 
- fréza tl. 150 mm - ze situace III/11626 včetně bus zastávek (část na meziskládku): 14172,492*0,15=2 125,874 [A] 
- fréza tl. 90 mm - ze situace III/11624: 7345,428*0,09=661,089 [B] 
- fréza tl. 80mm - ze situace III/11626 km 1,36225 až KÚ (50%) (na meziskládku): 11402,682*0,5*0,08=456,107 [C] 
- fréza tl. 60 mm - ze situace vjezdy (50%): 269,43*0,5*0,06=8,083 [D] 
- fréza tl. 40 mm - ze situace - 
  - autobusové zastávky: 525,504*0,04=21,020 [E] 
  - napojení: 206,635*1,0*0,04=8,265 [F] 
  - vjezdy: 269,43*0,04=10,777 [G] 
Mezisoučet: A+B+C+D+E+F+G=3 291,215 [H] 
odpočet materiálu pro provedení reprofilace (fréza z tl. 80mm a část z tl. 150mm) 
dle pol. 17110: -903,393=- 903,393 [I] 
Celkem: H+I=2 387,822 [J] 
CHODNÍK (asflatem stmelené vrstvy) - 
- fréza tl. 100 mm - ze situace napojení chodníků: 42,21*0,1=4,221 [K] 
Celkem: J+K=2 392,043 [L]</t>
  </si>
  <si>
    <t>13</t>
  </si>
  <si>
    <t>113724</t>
  </si>
  <si>
    <t>FRÉZOVÁNÍ ZPEVNĚNÝCH PLOCH ASFALTOVÝCH, ODVOZ DO 5KM</t>
  </si>
  <si>
    <t>vč. odvozu a uložení na meziskládku dle dispozic zhotovitele, vzdálenost uvedena orientačně 
Výpočet frézování viz. pol. 11372.</t>
  </si>
  <si>
    <t>Materiál pro provedení reprofilace (fréza z tl. 80mm a část z tl. 150mm) 
dle pol. 17110: 903,393=903,393 [A]</t>
  </si>
  <si>
    <t>14</t>
  </si>
  <si>
    <t>113764</t>
  </si>
  <si>
    <t>FRÉZOVÁNÍ DRÁŽKY PRŮŘEZU DO 400MM2 V ASFALTOVÉ VOZOVCE</t>
  </si>
  <si>
    <t>OSTATNÍ 
Modifikovaná zálivka min. průř. 25/12mm - příprava drážky (příčné a podélné spráry mezi etapami - předpoklad, čerpáno dle skutečnosti): 1700=1 700,000 [A]</t>
  </si>
  <si>
    <t>15</t>
  </si>
  <si>
    <t>123738</t>
  </si>
  <si>
    <t>ODKOP PRO SPOD STAVBU SILNIC A ŽELEZNIC TŘ. I, ODVOZ DO 20KM</t>
  </si>
  <si>
    <t>vč. odvozu materiálu na recyklační středisko / trvalou skládku dle dispozic zhotovitele, vzdálenost uvedena orientačně</t>
  </si>
  <si>
    <t>ZEMNÍ A BOURACÍ PRÁCE 
Zpevnění svahu - výkop (III/11624 km zpevněný svah ; štěrkový polštář + výplň líce + hutněný zásyp): 353,772+376,288+861,569=1 591,629 [A]</t>
  </si>
  <si>
    <t>16</t>
  </si>
  <si>
    <t>125734</t>
  </si>
  <si>
    <t>VYKOPÁVKY ZE ZEMNÍKŮ A SKLÁDEK TŘ. I, ODVOZ DO 5KM</t>
  </si>
  <si>
    <t>vč. dopravy z meziskládky dle dispozic zhotovitele, vzdálenost uvedena orientačně</t>
  </si>
  <si>
    <t>Materiál pro provedení reprofilace 
dle pol. 17110: 903,393=903,393 [A]</t>
  </si>
  <si>
    <t>17</t>
  </si>
  <si>
    <t>125738</t>
  </si>
  <si>
    <t>VYKOPÁVKY ZE ZEMNÍKŮ A SKLÁDEK TŘ. I, ODVOZ DO 20KM</t>
  </si>
  <si>
    <t>vč. dopravy ornice / zeminy schopné zúrodnění dle dipozic zhotovitele, vzdálenost uvedena orientačně</t>
  </si>
  <si>
    <t>KONSTRUKCE NEZPEVNĚNÝCH PLOCH 
Ohumusování tl. 150mm - doprava (ze situace): 1240,197*0,15=186,030 [A]</t>
  </si>
  <si>
    <t>18</t>
  </si>
  <si>
    <t>12931</t>
  </si>
  <si>
    <t>ČIŠTĚNÍ PŘÍKOPŮ OD NÁNOSU DO 0,25M3/M</t>
  </si>
  <si>
    <t>ODVODŇOVACÍ ZAŘÍZENÍ OSTATNÍ 
Čištění příkopů do 0,25m3/m' (ze situace): 97,5=97,500 [A]</t>
  </si>
  <si>
    <t>19</t>
  </si>
  <si>
    <t>12932</t>
  </si>
  <si>
    <t>ČIŠTĚNÍ PŘÍKOPŮ OD NÁNOSU DO 0,5M3/M</t>
  </si>
  <si>
    <t>ODVODŇOVACÍ ZAŘÍZENÍ OSTATNÍ 
Čištění příkopů do 0,5m3/m' (ze situace): 296+254+19+17+48+7+198+206+2,5+37+10+17+19+23,5+11,5+25,5+10+9+12,5+17,5+9,5+17+9+60,5+55,5+17,5+36,5+10+172+172+67+79+680+33+52+75+63+16=2 864,500 [A]</t>
  </si>
  <si>
    <t>20</t>
  </si>
  <si>
    <t>12980</t>
  </si>
  <si>
    <t>ČIŠTĚNÍ ULIČNÍCH VPUSTÍ</t>
  </si>
  <si>
    <t>ODVODŇOVACÍ ZAŘÍZENÍ OSTATNÍ 
Čištění lapačů splavenin (ze situace): 2=2,000 [A]</t>
  </si>
  <si>
    <t>21</t>
  </si>
  <si>
    <t>129946</t>
  </si>
  <si>
    <t>ČIŠTĚNÍ POTRUBÍ DN DO 400MM</t>
  </si>
  <si>
    <t>ODVODŇOVACÍ ZAŘÍZENÍ OSTATNÍ 
Čištění dešťové kanalizace DN400 tlakovou vodou (ze situace): 110=110,000 [A]</t>
  </si>
  <si>
    <t>22</t>
  </si>
  <si>
    <t>129958</t>
  </si>
  <si>
    <t>ČIŠTĚNÍ POTRUBÍ DN DO 600MM</t>
  </si>
  <si>
    <t>ODVODŇOVACÍ ZAŘÍZENÍ OSTATNÍ 
Čištění propustků do DN600  (ze situace): 275=275,000 [A]</t>
  </si>
  <si>
    <t>23</t>
  </si>
  <si>
    <t>129971</t>
  </si>
  <si>
    <t>ČIŠTĚNÍ POTRUBÍ DN DO 1000MM</t>
  </si>
  <si>
    <t>ODVODŇOVACÍ ZAŘÍZENÍ OSTATNÍ 
Čištění propustků DN1000  (ze situace): 11=11,000 [A]</t>
  </si>
  <si>
    <t>24</t>
  </si>
  <si>
    <t>132738</t>
  </si>
  <si>
    <t>HLOUBENÍ RÝH ŠÍŘ DO 2M PAŽ I NEPAŽ TŘ. I, ODVOZ DO 20KM</t>
  </si>
  <si>
    <t>ZEMNÍ A BOURACÍ PRÁCE 
Štěrkové pero - výkop (ze situace a řezu): (7,4+7,6+7,6)*0,6*1=13,560 [A] 
Zasakovací dno příkopu/těleso - výkop (úprava příkopu na zasakovací + těleso ; ze situace a řezu): (20+20+20+24,5)*0,5*0,7+2*2*0,7=32,375 [B] 
Nové propustky - výkop (štěrkopískový podsyp + betonové lože + zásyp + trouby DN400 + trouby DN200): 8,3+8,3+17,3+30*0,15+23*0,05=39,550 [C] 
Celkem: A+B+C=85,485 [D]</t>
  </si>
  <si>
    <t>25</t>
  </si>
  <si>
    <t>17110</t>
  </si>
  <si>
    <t>ULOŽENÍ SYPANINY DO NÁSYPŮ SE ZHUTNĚNÍM</t>
  </si>
  <si>
    <t>doplnění R-materiálu tl. 80 mm, reprofilace, přehutnění</t>
  </si>
  <si>
    <t>KONSTRUKCE ZPEVNĚNÝCH PLOCH 
Konstrukce vozovky s asfaltovým krytem (ze situace) - 
- III/11626 km 1,36225 až KÚ: 10638,294*1,05*0,08=893,617 [A] 
- přípočet bus zastávky v km 2,2: 122,196*0,08=9,776 [B] 
Celkem: A+B=903,393 [C]</t>
  </si>
  <si>
    <t>26</t>
  </si>
  <si>
    <t>17120</t>
  </si>
  <si>
    <t>ULOŽENÍ SYPANINY DO NÁSYPŮ A NA SKLÁDKY BEZ ZHUTNĚNÍ</t>
  </si>
  <si>
    <t>dle pol. 123738: 1591,629=1 591,629 [A] 
dle pol. 132738: 85,485=85,485 [B] 
Celkem: A+B=1 677,114 [C]</t>
  </si>
  <si>
    <t>27</t>
  </si>
  <si>
    <t>17180</t>
  </si>
  <si>
    <t>ULOŽENÍ SYPANINY DO NÁSYPŮ Z NAKUPOVANÝCH MATERIÁLŮ</t>
  </si>
  <si>
    <t>ZEMNÍ A BOURACÍ PRÁCE 
Dodatečné násypy - krajnice průřez 0,1 m2: 432*0,1=43,200 [A]</t>
  </si>
  <si>
    <t>28</t>
  </si>
  <si>
    <t>17481</t>
  </si>
  <si>
    <t>ZÁSYP JAM A RÝH Z NAKUPOVANÝCH MATERIÁLŮ</t>
  </si>
  <si>
    <t>ŠDa 0/32</t>
  </si>
  <si>
    <t>NOVÉ KONSTRUKCE 
Zpevnění svahu - Hutněný zásyp (III/11624 km zpevněný svah) dle plochy v řezu - 
- 138,2*0,29=40,078 [A] 
- 259,5*1,44=373,680 [B] 
- 172,9*2,59=447,811 [C] 
Mezisoučet: A+B+C=861,569 [D] 
ODVODŇOVACÍ ZAŘÍZENÍ OSTATNÍ 
Nové propustky - zásyp trouby hutněný po vrstvách 300 mm (ze situace délka trub x plocha na řezu): 30*0,5+11,5*0,2=17,300 [E] 
Celkem: D+E=878,869 [F]</t>
  </si>
  <si>
    <t>29</t>
  </si>
  <si>
    <t>b</t>
  </si>
  <si>
    <t>ŠDa 63/125</t>
  </si>
  <si>
    <t>NOVÉ KONSTRUKCE 
Štěrkové pero - hutněný zásyp (ze situace a řezu): (7,4+7,6+7,6)*0,6*1=13,560 [A]</t>
  </si>
  <si>
    <t>30</t>
  </si>
  <si>
    <t>18110</t>
  </si>
  <si>
    <t>ÚPRAVA PLÁNĚ SE ZHUTNĚNÍM V HORNINĚ TŘ. I</t>
  </si>
  <si>
    <t>hutnění pláně / parapláně (pod sanací) 
POZN.: Položka bude čerpána pouze se souhlasem a v rozsahu dle pokynů objednatele, na základě prohlídky / diagnostiky podkladních vrstev v průběhu realizace!</t>
  </si>
  <si>
    <t>SANACE (ze situace) - 
- III/11626 (25%): 14172,492*0,25=3 543,123 [A] 
- III/11624 (10%): 7345,428*0,1=734,543 [B] 
Celkem: A+B=4 277,666 [C]</t>
  </si>
  <si>
    <t>31</t>
  </si>
  <si>
    <t>18130</t>
  </si>
  <si>
    <t>ÚPRAVA PLÁNĚ BEZ ZHUTNĚNÍ</t>
  </si>
  <si>
    <t>příprava pláně / svahu pro ohumusování</t>
  </si>
  <si>
    <t>KONSTRUKCE NEZPEVNĚNÝCH PLOCH 
Ohumusování tl. 150mm (ze situace): 1240,197=1 240,197 [A]</t>
  </si>
  <si>
    <t>32</t>
  </si>
  <si>
    <t>18222</t>
  </si>
  <si>
    <t>ROZPROSTŘENÍ ORNICE VE SVAHU V TL DO 0,15M</t>
  </si>
  <si>
    <t>převažující svah</t>
  </si>
  <si>
    <t>33</t>
  </si>
  <si>
    <t>18242</t>
  </si>
  <si>
    <t>ZALOŽENÍ TRÁVNÍKU HYDROOSEVEM NA ORNICI</t>
  </si>
  <si>
    <t>příp. ručním výsevem</t>
  </si>
  <si>
    <t>KONSTRUKCE NEZPEVNĚNÝCH PLOCH 
Zatravnění (ze situace): 1240,197=1 240,197 [A]</t>
  </si>
  <si>
    <t>34</t>
  </si>
  <si>
    <t>18247</t>
  </si>
  <si>
    <t>OŠETŘOVÁNÍ TRÁVNÍKU</t>
  </si>
  <si>
    <t>do předání správci</t>
  </si>
  <si>
    <t>KONSTRUKCE NEZPEVNĚNÝCH PLOCH 
Údržba zatravněných ploch do předání správci (ze situace): 1240,197=1 240,197 [A]</t>
  </si>
  <si>
    <t>Základy</t>
  </si>
  <si>
    <t>35</t>
  </si>
  <si>
    <t>21152</t>
  </si>
  <si>
    <t>SANAČNÍ ŽEBRA Z KAMENIVA DRCENÉHO</t>
  </si>
  <si>
    <t>ŠDA ; tl. 200mm 
POZN.: Položka bude čerpána pouze se souhlasem a v rozsahu dle pokynů objednatele, na základě prohlídky / diagnostiky podkladních vrstev v průběhu realizace!</t>
  </si>
  <si>
    <t>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</si>
  <si>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36</t>
  </si>
  <si>
    <t>21197</t>
  </si>
  <si>
    <t>OPLÁŠTĚNÍ ODVODŇOVACÍCH ŽEBER Z GEOTEXTILIE</t>
  </si>
  <si>
    <t>ODVODŇOVACÍ ZAŘÍZENÍ OSTATNÍ 
Zasakovací dno příkopu/těleso - filtr. separ. geotextilie, překryv 15% (úprava příkopu na zasakovací ; ze situace a řezu): (20+20+20+24,5)*(0,5+0,7)*2*1,15=233,220 [A]</t>
  </si>
  <si>
    <t>37</t>
  </si>
  <si>
    <t>21452</t>
  </si>
  <si>
    <t>SANAČNÍ VRSTVY Z KAMENIVA DRCENÉHO</t>
  </si>
  <si>
    <t>NOVÉ KONSTRUKCE 
Zpevnění svahu - hutněný štěrkový polštář fr. 0/32 (III/11624 km zpevněný svah ; průřez 0,62 m2): 570,6*0,62=353,772 [A]</t>
  </si>
  <si>
    <t>38</t>
  </si>
  <si>
    <t>21461</t>
  </si>
  <si>
    <t>SEPARAČNÍ GEOTEXTILIE</t>
  </si>
  <si>
    <t>NOVÉ KONSTRUKCE 
Zpevnění svahu - filtrační separační geotextilie, překryv 15% (III/11624 km zpevněný svah ; š. 2,9 m): 570,6*2,9*1,15=1 902,951 [A] 
Štěrkové pero - filtrační separační geotextilie, překryv 15% (ze situace a řezu): (7,4+7,6+7,6)*2*(0,6+1)*1,15=83,168 [B] 
Celkem: A+B=1 986,119 [C]</t>
  </si>
  <si>
    <t>39</t>
  </si>
  <si>
    <t>285392</t>
  </si>
  <si>
    <t>DODATEČNÉ KOTVENÍ VLEPENÍM BETONÁŘSKÉ VÝZTUŽE D DO 16MM DO VRTŮ</t>
  </si>
  <si>
    <t>kotvy průměr 14 mm, vlepované</t>
  </si>
  <si>
    <t>ODVODŇOVACÍ ZAŘÍZENÍ OSTATNÍ 
Sanace propustků - betonová římsa (délka římsy3x3,1m, kotvy po 0,3 m): 3*11=33,000 [A]</t>
  </si>
  <si>
    <t>40</t>
  </si>
  <si>
    <t>28995</t>
  </si>
  <si>
    <t>KOTEVNÍ SÍTĚ PRO GABIONY A ARMOVANÉ ZEMINY</t>
  </si>
  <si>
    <t>NOVÉ KONSTRUKCE 
Zpevnění svahu - Lícové síto s ocelovými vzpěrami a výztužným trojúhelníkem - certifikovaný systém, skladebné rozměry 2,5+0,7 x 2,0 m (III/11624 km zpevněný svah ; rozv. plocha sítě 6,4 m2) - počet ks x vrstev - 
- 1: 69*6,4*1=441,600 [A] 
- 2: 130*6,4*2=1 664,000 [B] 
- 3: 87*6,4*3=1 670,400 [C] 
Celkem: A+B+C=3 776,000 [D]</t>
  </si>
  <si>
    <t>Vodorovné konstrukce</t>
  </si>
  <si>
    <t>41</t>
  </si>
  <si>
    <t>45131A</t>
  </si>
  <si>
    <t>PODKLADNÍ A VÝPLŇOVÉ VRSTVY Z PROSTÉHO BETONU C20/25</t>
  </si>
  <si>
    <t>beton C 20/25 n XF3</t>
  </si>
  <si>
    <t>ODVODŇOVACÍ ZAŘÍZENÍ OSTATNÍ 
Nové propustky - uložení trouby na betonové lože (ze situace délka trub x plocha na řezu): (30+11,5)*0,2=8,300 [A] 
Úprava propustku - šikmá čela a lože trouby (ze situace čela x na řezu + ze situace délka trub x plocha na řezu): 4,0*1,25+2,5*0,2=5,500 [B] 
Celkem: A+B=13,800 [C]</t>
  </si>
  <si>
    <t>42</t>
  </si>
  <si>
    <t>45152</t>
  </si>
  <si>
    <t>PODKLADNÍ A VÝPLŇOVÉ VRSTVY Z KAMENIVA DRCENÉHO</t>
  </si>
  <si>
    <t>fr. 16/32</t>
  </si>
  <si>
    <t>ODVODŇOVACÍ ZAŘÍZENÍ OSTATNÍ 
Zasakovací dno příkopu/těleso - štěrk (úprava příkopu na zasakovací + těleso ; ze situace a řezu): (20+20+20+24,5)*0,5*0,5+2*2*0,5=23,125 [A]</t>
  </si>
  <si>
    <t>43</t>
  </si>
  <si>
    <t>fr. 63/125mm</t>
  </si>
  <si>
    <t>NOVÉ KONSTRUKCE 
Zpevnění svahu - Výplň líce kamenivem (III/11624 km zpevněný svah ; průřez 0,32 m2) dle počtu vrstev - 
- 1: 138,2*0,32*1=44,224 [A] 
- 2: 259,5*0,32*2=166,080 [B] 
- 3: 172,9*0,32*3=165,984 [C] 
Celkem: A+B+C=376,288 [D]</t>
  </si>
  <si>
    <t>44</t>
  </si>
  <si>
    <t>45157</t>
  </si>
  <si>
    <t>PODKLADNÍ A VÝPLŇOVÉ VRSTVY Z KAMENIVA TĚŽENÉHO</t>
  </si>
  <si>
    <t>štěrkopísek</t>
  </si>
  <si>
    <t>ODVODŇOVACÍ ZAŘÍZENÍ OSTATNÍ 
Zasakovací dno příkopu/těleso - štěrk (úprava příkopu na zasakovací + těleso ; ze situace a řezu): (20+20+20+24,5)*0,5*0,2+2*2*0,2=9,250 [A] 
Nové propustky - uložení trouby na štěrkopískový podsyp ŠP tl. min. 150 mm (ze situace délka trub x plocha na řezu): (30+11,5)*0,2=8,300 [B] 
Celkem: A+B=17,550 [C]</t>
  </si>
  <si>
    <t>45</t>
  </si>
  <si>
    <t>56331</t>
  </si>
  <si>
    <t>VOZOVKOVÉ VRSTVY ZE ŠTĚRKODRTI TL. DO 50MM</t>
  </si>
  <si>
    <t>ŠDA 0/63 ; tl. 50mm</t>
  </si>
  <si>
    <t>KONSTRUKCE ZPEVNĚNÝCH PLOCH 
Dopravní ostrůvky s dlážděným krytem (ze situace): 12,0=12,000 [A]</t>
  </si>
  <si>
    <t>46</t>
  </si>
  <si>
    <t>56335</t>
  </si>
  <si>
    <t>VOZOVKOVÉ VRSTVY ZE ŠTĚRKODRTI TL. DO 250MM</t>
  </si>
  <si>
    <t>ŠDA 0/63 ; tl. (min.) 200mm</t>
  </si>
  <si>
    <t>KONSTRUKCE ZPEVNĚNÝCH PLOCH 
Dopravní ostrůvky s dlážděným krytem (ze situace): 7,455=7,455 [A]</t>
  </si>
  <si>
    <t>47</t>
  </si>
  <si>
    <t>56362</t>
  </si>
  <si>
    <t>VOZOVKOVÉ VRSTVY Z RECYKLOVANÉHO MATERIÁLU TL DO 100MM</t>
  </si>
  <si>
    <t>R-mat ; tl. 60mm</t>
  </si>
  <si>
    <t>KONSTRUKCE ZPEVNĚNÝCH PLOCH 
Napojení chodníků (ze situace): 42,21=42,210 [A]</t>
  </si>
  <si>
    <t>48</t>
  </si>
  <si>
    <t>567544</t>
  </si>
  <si>
    <t>VRST PRO OBNOVU A OPR RECYK ZA STUD CEM A ASF EM TL DO 200MM</t>
  </si>
  <si>
    <t>Recyklace za studena tl. (min.) 150 mm 
Zahrnuje případné přidání doplňkového kameniva (bude příp. kalkulováno za pomocí jednotkové ceny 17481.a - ZÁSYP JAM A RÝH Z NAKUPOVANÝCH MATERIÁLŮ - ŠDA fr. 0/32) podle výsledků průkazní zkoušky, dále reprofilace do požadovaných sklonových poměrů a přehutnění vrstvy, dávkování asfaltové emulze (předp.) 2,0% v množství zbytkového asfaltu a dávkování cementu (předp.) 2,5%. 
Přesný způsob sanace (receptura) a její rozsah bude upřesněn dle skutečné situace na stavbě. 
POZN.: Doplnění R-mat tl. 80mm v úseku III/11626 km 1,36225 až KÚ vykázáno zvlášť.</t>
  </si>
  <si>
    <t>KONSTRUKCE ZPEVNĚNÝCH PLOCH 
Konstrukce vozovky s asfaltovým krytem (ze situace) - 
- III/11626 km 1,36225 až KÚ: 10638,294*1,05=11 170,209 [A] 
- přípočet bus zastávky v km 2,2: 122,196=122,196 [B] 
Mezisoučet III/11626 km 1,36225 až KÚ: A+B=11 292,405 [C] 
- III/11624: 7379,282*1,05=7 748,246 [D] 
Celkem: C+D=19 040,651 [E]</t>
  </si>
  <si>
    <t>49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</si>
  <si>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</si>
  <si>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</si>
  <si>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položky 567544, dle výkazu výměr. 
POZN.: Položka bude čerpána dle skutečnosti, pouze se souhlasem a v rozsahu dle pokynů objednatele, na základě dodatečného stanovení přesné receptury RS CA!</t>
  </si>
  <si>
    <t>dle pol. 567544: 19040,651=19 040,651 [A]</t>
  </si>
  <si>
    <t>50</t>
  </si>
  <si>
    <t>PŘÍPLATEK ZA DALŠÍCH 0,5% CEMENTU</t>
  </si>
  <si>
    <t>Příplatek za každých dalších (i započatých) 0,5% cementu přidaného nad rámec výměry v Popisu položky 567544, dle výkazu výměr. 
POZN.: Položka bude čerpána dle skutečnosti, pouze se souhlasem a v rozsahu dle pokynů objednatele, na základě dodatečného stanovení přesné receptury RS CA!</t>
  </si>
  <si>
    <t>51</t>
  </si>
  <si>
    <t>R-mat fr. 0/32 ; tl. 150mm</t>
  </si>
  <si>
    <t>KONSTRUKCE NEZPEVNĚNÝCH PLOCH 
Nezpevněná krajnice (ze situace): 3750,558=3 750,558 [A]</t>
  </si>
  <si>
    <t>52</t>
  </si>
  <si>
    <t>572123.R</t>
  </si>
  <si>
    <t>INFILTRAČNÍ POSTŘIK Z MODIFIK EMULZE DO 1,0KG/M2</t>
  </si>
  <si>
    <t>PI-CP ; v množství zbytkového asfaltu 0,60 kg/m2 
vč. rozšíření podkladní vrstvy o 5%</t>
  </si>
  <si>
    <t>53</t>
  </si>
  <si>
    <t>PS CP ; v množství zbytkového asfaltu 0,30 kg/m2 
vč. příp. rozšíření podkladní vrstvy o 1%, resp. o 3%</t>
  </si>
  <si>
    <t>KONSTRUKCE ZPEVNĚNÝCH PLOCH 
Konstrukce vozovky s asfaltovým krytem (ze situace) - 
- III/11626 km 0,18428 až 0,41280: 2346,918+2346,918=4 693,836 [A] 
- odpočet napojení bus: -156,178*0,5-156,178*1,0=- 234,267 [B] 
Mezisoučet III/11626 km 0,18428 až 0,41280: A+B=4 459,569 [C] 
- III/11626 km 1,36225 až KÚ: 10638,294*1,01+10638,294*1,03=21 702,120 [D] 
- odpočet napojení bus: -50,457*0,5-50,457*1,0=-75,686 [E] 
Mezisoučet III/11626 km 1,36225 až KÚ: D+E=21 626,434 [F] 
- Autobusová zastávka - ze situace III/11626 autobusové zastávky: 525,504+525,504=1 051,008 [G] 
- přípočet napojení bus: 206,635*0,5+206,635*1,0=309,953 [H] 
Mezisoučet III/11626 autobusové zastávky: G+H=1 360,961 [I] 
- III/11624: 7379,282*1,01=7 453,075 [J] 
Celkem: C+F+I+J=34 900,039 [K]</t>
  </si>
  <si>
    <t>54</t>
  </si>
  <si>
    <t>PS CP ; v množství zbytkového asfaltu 0,40 kg/m2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</si>
  <si>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Autobusová zastávka - ze situace III/11626 autobusové zastávky: 525,504=525,504 [G] 
- přípočet napojení bus: 206,635*1,0=206,635 [H] 
Mezisoučet III/11626 autobusové zastávky: G+H=732,139 [I] 
Celkem: C+I=2 922,879 [J]</t>
  </si>
  <si>
    <t>55</t>
  </si>
  <si>
    <t>574A31</t>
  </si>
  <si>
    <t>ASFALTOVÝ BETON PRO OBRUSNÉ VRSTVY ACO 8 TL. 40MM</t>
  </si>
  <si>
    <t>ACO 8CH ; tl. 40mm</t>
  </si>
  <si>
    <t>56</t>
  </si>
  <si>
    <t>ASFALTOVÝ BETON PRO OBRUSNÉ VRSTVY ACO 11+, 11S TL. 40MM</t>
  </si>
  <si>
    <t>KONSTRUKCE ZPEVNĚNÝCH PLOCH 
Konstrukce vozovky s asfaltovým krytem (ze situace) - 
- III/11626 km 0,18428 až 0,41280: 2346,918=2 346,918 [A] 
- III/11626 km 1,36225 až KÚ: 10638,294=10 638,294 [B] 
- III/11624: 7379,282=7 379,282 [C] 
Celkem: A+B+C=20 364,494 [D]</t>
  </si>
  <si>
    <t>57</t>
  </si>
  <si>
    <t>574A46</t>
  </si>
  <si>
    <t>ASFALTOVÝ BETON PRO OBRUSNÉ VRSTVY ACO 16+, 16S TL. 50MM</t>
  </si>
  <si>
    <t>ACO 16+ ; tl. 50mm</t>
  </si>
  <si>
    <t>KONSTRUKCE ZPEVNĚNÝCH PLOCH 
Konstrukce vozovky s asfaltovým krytem (ze situace) - 
- Autobusová zastávka - ze situace III/11626 autobusové zastávky: 525,504=525,504 [A]</t>
  </si>
  <si>
    <t>58</t>
  </si>
  <si>
    <t>ACL 16+ ; tl. 60mm 
vč. příp. rozšíření ložní vrstvy o 1%</t>
  </si>
  <si>
    <t>KONSTRUKCE ZPEVNĚNÝCH PLOCH 
Konstrukce vozovky s asfaltovým krytem (ze situace) - 
- III/11626 km 0,18428 až 0,41280: 2346,918=2 346,918 [A] 
- odpočet napojení bus: -156,178*0,5=-78,089 [B] 
Mezisoučet III/11626 km 0,18428 až 0,41280: A+B=2 268,829 [C] 
- III/11626 km 1,36225 až KÚ: 10638,294*1,01=10 744,677 [D] 
- odpočet napojení bus: -50,457*0,5=-25,229 [E] 
Mezisoučet III/11626 km 1,36225 až KÚ: D+E=10 719,448 [F] 
- III/11624: 7379,282*1,01=7 453,075 [G] 
Celkem: C+F+G=20 441,352 [H]</t>
  </si>
  <si>
    <t>59</t>
  </si>
  <si>
    <t>574C58</t>
  </si>
  <si>
    <t>ASFALTOVÝ BETON PRO LOŽNÍ VRSTVY ACL 22+, 22S TL. 60MM</t>
  </si>
  <si>
    <t>ACL 22+ ; tl. 60mm</t>
  </si>
  <si>
    <t>KONSTRUKCE ZPEVNĚNÝCH PLOCH 
Konstrukce vozovky s asfaltovým krytem (ze situace) - 
- Autobusová zastávka - ze situace III/11626 autobusové zastávky: 525,504=525,504 [A] 
- přípočet napojení bus: 206,635*0,5=103,318 [B] 
Celkem: A+B=628,822 [C]</t>
  </si>
  <si>
    <t>60</t>
  </si>
  <si>
    <t>574E46</t>
  </si>
  <si>
    <t>ASFALTOVÝ BETON PRO PODKLADNÍ VRSTVY ACP 16+, 16S TL. 50MM</t>
  </si>
  <si>
    <t>ACP 16+ ; tl. 50mm 
vč. příp. rozšíření podkladní vrstvy o 3%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</si>
  <si>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III/11626 km 1,36225 až KÚ: 10638,294*1,03=10 957,443 [D] 
- odpočet napojení bus: -50,457*1,0=-50,457 [E] 
Mezisoučet III/11626 km 1,36225 až KÚ: D+E=10 906,986 [F] 
Celkem: C+F=13 097,726 [G]</t>
  </si>
  <si>
    <t>61</t>
  </si>
  <si>
    <t>574E78</t>
  </si>
  <si>
    <t>ASFALTOVÝ BETON PRO PODKLADNÍ VRSTVY ACP 22+, 22S TL. 80MM</t>
  </si>
  <si>
    <t>ACP 22+ ; tl. 80mm</t>
  </si>
  <si>
    <t>KONSTRUKCE ZPEVNĚNÝCH PLOCH 
Konstrukce vozovky s asfaltovým krytem (ze situace) - 
- Autobusová zastávka - ze situace III/11626 autobusové zastávky: 525,504=525,504 [A] 
- přípočet napojení bus: 206,635*1,0=206,635 [B] 
Celkem: A+B=732,139 [C]</t>
  </si>
  <si>
    <t>62</t>
  </si>
  <si>
    <t>57621</t>
  </si>
  <si>
    <t>POSYP KAMENIVEM DRCENÝM 5KG/M2</t>
  </si>
  <si>
    <t>3,0 kg / m2 ; fr. 2/4</t>
  </si>
  <si>
    <t>63</t>
  </si>
  <si>
    <t>577A2</t>
  </si>
  <si>
    <t>VÝSPRAVA TRHLIN ASFALTOVOU ZÁLIVKOU MODIFIK</t>
  </si>
  <si>
    <t>Sanace podkladu pod frézováním dle TP 115 
POZN.: Položka bude čerpána pouze se souhlasem a v rozsahu dle pokynů objednatele, na základě prohlídky / diagnostiky podkladních vrstev v průběhu realizace!</t>
  </si>
  <si>
    <t>SANACE 
Oprava trhlin pomocí asfaltové zálivky - 10% plochy v m' (ze situace) -  
- III/11626 km 0,18428 až 0,41280: 2346,918*0,1=234,692 [A] 
- autobusové zastávky: 525,504*0,1=52,550 [B] 
Celkem: A+B=287,242 [C]</t>
  </si>
  <si>
    <t>64</t>
  </si>
  <si>
    <t>582611</t>
  </si>
  <si>
    <t>KRYTY Z BETON DLAŽDIC SE ZÁMKEM ŠEDÝCH TL 60MM DO LOŽE Z KAM</t>
  </si>
  <si>
    <t>Dlažba zámková / skladebná přírodní DL tl. 60mm ; lože z drceného kameniva fr. 4/8 L tl. 40mm</t>
  </si>
  <si>
    <t>KONSTRUKCE ZPEVNĚNÝCH PLOCH 
Dopravní ostrůvky s dlážděným krytem (ze situace): 14,735=14,735 [A]</t>
  </si>
  <si>
    <t>65</t>
  </si>
  <si>
    <t>58261A</t>
  </si>
  <si>
    <t>KRYTY Z BETON DLAŽDIC SE ZÁMKEM BAREV RELIÉF TL 60MM DO LOŽE Z KAM</t>
  </si>
  <si>
    <t>Dlažba zámková / skladebná reliéfní barevná (varovný a signální pás pro nevidomé) DL tl. 60mm ; lože z drceného kameniva fr. 4/8 L tl. 40mm</t>
  </si>
  <si>
    <t>KONSTRUKCE ZPEVNĚNÝCH PLOCH 
Dopravní ostrůvky s dlážděným krytem (ze situace): 4,72=4,720 [A]</t>
  </si>
  <si>
    <t>66</t>
  </si>
  <si>
    <t>587205</t>
  </si>
  <si>
    <t>PŘEDLÁŽDĚNÍ KRYTU Z BETONOVÝCH DLAŽDIC</t>
  </si>
  <si>
    <t>Výšková rektifikace dlažby včetně srovnání lože</t>
  </si>
  <si>
    <t>KONSTRUKCE ZPEVNĚNÝCH PLOCH 
Napojení dlážděných vjezdů (ze situace): 8,862=8,862 [A]</t>
  </si>
  <si>
    <t>Úpravy povrchů, podlahy, výplně otvorů</t>
  </si>
  <si>
    <t>67</t>
  </si>
  <si>
    <t>626122</t>
  </si>
  <si>
    <t>REPROFILACE PODHLEDŮ, SVISLÝCH PLOCH SANAČNÍ MALTOU DVOUVRST TL 50MM</t>
  </si>
  <si>
    <t>ODVODŇOVACÍ ZAŘÍZENÍ OSTATNÍ 
Sanace čel propustků - sanace betonových čel (plochy čel propustků): 3,1*0,8+3,1*0,9+3,1*0,7+1,2*0,8+2,3*0,8+3,2*1=13,440 [A]</t>
  </si>
  <si>
    <t>68</t>
  </si>
  <si>
    <t>62631</t>
  </si>
  <si>
    <t>SPOJOVACÍ MŮSTEK MEZI STARÝM A NOVÝM BETONEM</t>
  </si>
  <si>
    <t>69</t>
  </si>
  <si>
    <t>62745</t>
  </si>
  <si>
    <t>SPÁROVÁNÍ STARÉHO ZDIVA CEMENTOVOU MALTOU</t>
  </si>
  <si>
    <t>ODVODŇOVACÍ ZAŘÍZENÍ OSTATNÍ 
Sanace čel propustků - sanace kamenných čel (plochy čel propustků): 2*1,6*0,9=2,880 [A] 
Sanace propustků - sanace spár ploch dlážděných kamenem spárovací maltou (ze situace): 21,84=21,840 [B] 
Celkem: A+B=24,720 [C]</t>
  </si>
  <si>
    <t>Přidružená stavební výroba</t>
  </si>
  <si>
    <t>70</t>
  </si>
  <si>
    <t>78381</t>
  </si>
  <si>
    <t>NÁTĚRY BETON KONSTR TYP S1 (OS-A)</t>
  </si>
  <si>
    <t>dvojitý antikarbonační nátěr</t>
  </si>
  <si>
    <t>ODVODŇOVACÍ ZAŘÍZENÍ OSTATNÍ 
Sanace čel propustků - sanace betonových čel (plochy čel propustků): (3,1*0,8+3,1*0,9+3,1*0,7+1,2*0,8+2,3*0,8+3,2*1)*2=26,880 [A]</t>
  </si>
  <si>
    <t>71</t>
  </si>
  <si>
    <t>899121</t>
  </si>
  <si>
    <t>MŘÍŽE OCELOVÉ SAMOSTATNÉ</t>
  </si>
  <si>
    <t>vč. likvidace původního rámu s mříží dle dispozic zhotovitele</t>
  </si>
  <si>
    <t>ODVODŇOVACÍ ZAŘÍZENÍ OSTATNÍ 
Výměna mříže lapače splavenin včetně betonového rámu cca 0,2 m2 betonu C20/25nXF3 (ze situace): 2=2,000 [A]</t>
  </si>
  <si>
    <t>72</t>
  </si>
  <si>
    <t>OSTATNÍ 
výšková rektifikace - poklopy šachet (ze situace): 10=10,000 [A]</t>
  </si>
  <si>
    <t>73</t>
  </si>
  <si>
    <t>89922</t>
  </si>
  <si>
    <t>VÝŠKOVÁ ÚPRAVA MŘÍŽÍ</t>
  </si>
  <si>
    <t>OSTATNÍ 
výšková rektifikace - mříže UV (ze situace): 10=10,000 [A]</t>
  </si>
  <si>
    <t>74</t>
  </si>
  <si>
    <t>OSTATNÍ 
výšková rektifikace - šoupata (ze situace): 20=20,000 [A]</t>
  </si>
  <si>
    <t>75</t>
  </si>
  <si>
    <t>9113A1</t>
  </si>
  <si>
    <t>SVODIDLO OCEL SILNIČ JEDNOSTR, ÚROVEŇ ZADRŽ N1, N2 - DODÁVKA A MONTÁŽ</t>
  </si>
  <si>
    <t>úroveň zadržení N2</t>
  </si>
  <si>
    <t>OSTATNÍ 
svodidlo jednostranné s ocelovou svodnicí, včetně dlouhých náběhů na obou koncích (ze situace): 122+218,5=340,500 [A]</t>
  </si>
  <si>
    <t>76</t>
  </si>
  <si>
    <t>9113A3</t>
  </si>
  <si>
    <t>SVODIDLO OCEL SILNIČ JEDNOSTR, ÚROVEŇ ZADRŽ N1, N2 - DEMONTÁŽ S PŘESUNEM</t>
  </si>
  <si>
    <t>povinný odkup kovových prvků zhotovitelem! Ostatní části likvidace dle dispozic zhotovitele (malé množství)</t>
  </si>
  <si>
    <t>ZEMNÍ A BOURACÍ PRÁCE 
Demontáž svodidel s ocelovou svodnicí (ze situace): 197,82=197,820 [A]</t>
  </si>
  <si>
    <t>77</t>
  </si>
  <si>
    <t>9113B1</t>
  </si>
  <si>
    <t>SVODIDLO OCEL SILNIČ JEDNOSTR, ÚROVEŇ ZADRŽ H1 -DODÁVKA A MONTÁŽ</t>
  </si>
  <si>
    <t>úroveň zadržení H1</t>
  </si>
  <si>
    <t>OSTATNÍ 
svodidlo jednostranné s ocelovou svodnicí, včetně dlouhých náběhů na obou koncích (ze situace): 95+88+125=308,000 [A]</t>
  </si>
  <si>
    <t>78</t>
  </si>
  <si>
    <t>917224</t>
  </si>
  <si>
    <t>SILNIČNÍ A CHODNÍKOVÉ OBRUBY Z BETONOVÝCH OBRUBNÍKŮ ŠÍŘ 150MM</t>
  </si>
  <si>
    <t>přímé i příp. obloukové prvky, vč. vyspárování MC</t>
  </si>
  <si>
    <t>OSTATNÍ 
Betonová obruba silniční 150/250 do betonového lože C20/25nXF3 s opěrou (ze situace): 167,055=167,055 [A]</t>
  </si>
  <si>
    <t>79</t>
  </si>
  <si>
    <t>9183A1</t>
  </si>
  <si>
    <t>PROPUSTY Z TRUB DN 300MM BETONOVÝCH</t>
  </si>
  <si>
    <t>ODVODŇOVACÍ ZAŘÍZENÍ OSTATNÍ 
Nové propustky - trouba betonová DN200 (ze situace): 2*11,5=23,000 [A]</t>
  </si>
  <si>
    <t>80</t>
  </si>
  <si>
    <t>9183B2</t>
  </si>
  <si>
    <t>PROPUSTY Z TRUB DN 400MM ŽELEZOBETONOVÝCH</t>
  </si>
  <si>
    <t>vč. betonových podkladků pro usazení trub</t>
  </si>
  <si>
    <t>ODVODŇOVACÍ ZAŘÍZENÍ OSTATNÍ 
Nové propustky - trouba železobetonová DN400 (ze situace): 6+7,5+8+8,5=30,000 [A]</t>
  </si>
  <si>
    <t>81</t>
  </si>
  <si>
    <t>9183D2</t>
  </si>
  <si>
    <t>PROPUSTY Z TRUB DN 600MM ŽELEZOBETONOVÝCH</t>
  </si>
  <si>
    <t>vč. šikmého seříznutí potrubí na vtoku / výtoku se zapravením řezu / ochranou výztuže, příp. dodávkou prefa sešikmeného kusu trouby a vč. betonových podkladků pro usazení trub</t>
  </si>
  <si>
    <t>ODVODŇOVACÍ ZAŘÍZENÍ OSTATNÍ 
Nové propustky - trouba železobetonová DN 600 včetně seříznutí (ze situace ; prodloužení): 1,0+1,5=2,500 [A]</t>
  </si>
  <si>
    <t>82</t>
  </si>
  <si>
    <t>OSTATNÍ 
Zaříznutí stávajícího / provedené části asfaltového krytu pro dobalení na kolmou styčnou plochu (příčné a podélné spráry mezi etapami - předpoklad, čerpáno dle skutečnosti): 1700=1 700,000 [A]</t>
  </si>
  <si>
    <t>83</t>
  </si>
  <si>
    <t>931324</t>
  </si>
  <si>
    <t>TĚSNĚNÍ DILATAČ SPAR ASF ZÁLIVKOU MODIFIK PRŮŘ DO 400MM2</t>
  </si>
  <si>
    <t>modifikovaná asfaltová zálivka za tepla typu N2</t>
  </si>
  <si>
    <t>OSTATNÍ 
Modifikovaná zálivka min. průř. 25/12mm (příčné a podélné spráry mezi etapami - předpoklad, čerpáno dle skutečnosti): 1700=1 700,000 [A]</t>
  </si>
  <si>
    <t>84</t>
  </si>
  <si>
    <t>935212</t>
  </si>
  <si>
    <t>PŘÍKOPOVÉ ŽLABY Z BETON TVÁRNIC ŠÍŘ DO 600MM DO BETONU TL 100MM</t>
  </si>
  <si>
    <t>ODVODŇOVACÍ ZAŘÍZENÍ OSTATNÍ 
Příkop z betonových tvárnic do betonového lože tl. 0,1 m (ze situace): 3+19+45+35+60=162,000 [A]</t>
  </si>
  <si>
    <t>85</t>
  </si>
  <si>
    <t>935832</t>
  </si>
  <si>
    <t>ŽLABY A RIGOLY DLÁŽDĚNÉ Z LOMOVÉHO KAMENE TL DO 250MMM DO BETONU TL 100MM</t>
  </si>
  <si>
    <t>celk. tl. 350mm</t>
  </si>
  <si>
    <t>ODVODŇOVACÍ ZAŘÍZENÍ OSTATNÍ 
Dláždění z lomového kamene cca tl. 0,2 m, betonové lože C25/30nXF3 tl. 0,15 m (ze situace) - 
- brod: 42,46=42,460 [A] 
- propusty (nové+úprava): 63,14=63,140 [B] 
Celkem: A+B=105,600 [C]</t>
  </si>
  <si>
    <t>86</t>
  </si>
  <si>
    <t>93638</t>
  </si>
  <si>
    <t>DROBNÉ DOPLŇK KONSTR BETON MONOLIT S VÝZTUŽÍ</t>
  </si>
  <si>
    <t>beton C 30/37 XF4</t>
  </si>
  <si>
    <t>ODVODŇOVACÍ ZAŘÍZENÍ OSTATNÍ 
Sanace propustků - betonová římsa (ze situace plocha říms x průřez): 8,096*0,25=2,024 [A]</t>
  </si>
  <si>
    <t>87</t>
  </si>
  <si>
    <t>938442</t>
  </si>
  <si>
    <t>OČIŠTĚNÍ ZDIVA OTRYSKÁNÍM TLAKOVOU VODOU DO 500 BARŮ</t>
  </si>
  <si>
    <t>vč. likvidace odpadu dle dispozic zhotovitele (malé množství)</t>
  </si>
  <si>
    <t>ODVODŇOVACÍ ZAŘÍZENÍ OSTATNÍ 
Sanace čel propustků - 
- sanace betonových čel (plochy čel propustků): 3,1*0,8+3,1*0,9+3,1*0,7+1,2*0,8+2,3*0,8+3,2*1=13,440 [A] 
- sanace kamenných čel (plochy čel propustků): 2*1,6*0,9=2,880 [B] 
Sanace propustků - sanace spár ploch dlážděných kamenem spárovací maltou (ze situace): 21,84=21,840 [C] 
Celkem: A+B+C=38,160 [D]</t>
  </si>
  <si>
    <t>88</t>
  </si>
  <si>
    <t>966138</t>
  </si>
  <si>
    <t>BOURÁNÍ KONSTRUKCÍ Z KAMENE NA MC S ODVOZEM DO 20KM</t>
  </si>
  <si>
    <t>ZEMNÍ A BOURACÍ PRÁCE 
Vybourání čela z lomového kameniva v betonovém loži - kamen tl. cca 200mm (ze situace): (1,4*1,5+1,8*1,8)*0,2=1,068 [A]</t>
  </si>
  <si>
    <t>89</t>
  </si>
  <si>
    <t>966158</t>
  </si>
  <si>
    <t>BOURÁNÍ KONSTRUKCÍ Z PROST BETONU S ODVOZEM DO 20KM</t>
  </si>
  <si>
    <t>ZEMNÍ A BOURACÍ PRÁCE 
Vybourání provizorního ostrůvku z betonu tl. 150mm (ze situace): 8,14*0,15=1,221 [A] 
Vybourání zdi z betonových cihel (ze situace křídla upravovaného propustku): ((1,7+1,4)*1,5+(2,2+1,8)*1,8)*0,3=3,555 [B] 
Vybourání čela z lomového kameniva v betonovém loži - odstranění lože tl. cca 150mm (ze situace): (1,4*1,5+1,8*1,8)*0,15=0,801 [C] 
Celkem: A+B+C=5,577 [D]</t>
  </si>
  <si>
    <t>90</t>
  </si>
  <si>
    <t>966168</t>
  </si>
  <si>
    <t>BOURÁNÍ KONSTRUKCÍ ZE ŽELEZOBETONU S ODVOZEM DO 20KM</t>
  </si>
  <si>
    <t>ZEMNÍ A BOURACÍ PRÁCE 
Vybourání železobetonových říms propustků (ze situace): (3*2 m2 +1,4+1,8)*0,25=2,300 [A] 
Vybourání skrytých železobeton. objektů (odhad - bude čerpáno se souhlasem investora): 3=3,000 [B] 
Odstranění betonového svodidla a patníků (ze situace, prům. mn. 0,1 m3/m'): 76,65*0,1=7,665 [C] 
Celkem: A+B+C=12,965 [D]</t>
  </si>
  <si>
    <t>SO 181</t>
  </si>
  <si>
    <t>Stálé dopravní značení</t>
  </si>
  <si>
    <t>91228</t>
  </si>
  <si>
    <t>SMĚROVÉ SLOUPKY Z PLAST HMOT VČETNĚ ODRAZNÉHO PÁSKU</t>
  </si>
  <si>
    <t>SDZ (ze situace) 
směrové sloupky bílé, na vjezdech červené: 140=140,000 [A]</t>
  </si>
  <si>
    <t>91238</t>
  </si>
  <si>
    <t>SMĚROVÉ SLOUPKY Z PLAST HMOT - NÁSTAVCE NA SVODIDLA VČETNĚ ODRAZNÉHO PÁSKU</t>
  </si>
  <si>
    <t>SDZ (ze situace) 
svodidlo jednostranné s ocelovou svodnicí: 26=26,000 [A]</t>
  </si>
  <si>
    <t>914131</t>
  </si>
  <si>
    <t>DOPRAVNÍ ZNAČKY ZÁKLADNÍ VELIKOSTI OCELOVÉ FÓLIE TŘ 2 - DODÁVKA A MONTÁŽ</t>
  </si>
  <si>
    <t>SDZ (ze situace) 
nová značka deska: 9+5=14,000 [A]</t>
  </si>
  <si>
    <t>914133</t>
  </si>
  <si>
    <t>DOPRAVNÍ ZNAČKY ZÁKLADNÍ VELIKOSTI OCELOVÉ FÓLIE TŘ 2 - DEMONTÁŽ</t>
  </si>
  <si>
    <t>povinný odkup DZ zhotovitelem!</t>
  </si>
  <si>
    <t>SDZ (ze situace) 
demontáž značky (desky): 1=1,000 [A]</t>
  </si>
  <si>
    <t>914921</t>
  </si>
  <si>
    <t>SLOUPKY A STOJKY DOPRAVNÍCH ZNAČEK Z OCEL TRUBEK DO PATKY - DODÁVKA A MONTÁŽ</t>
  </si>
  <si>
    <t>SDZ (ze situace) 
nový sloupek pro značku: 5=5,000 [A]</t>
  </si>
  <si>
    <t>914922</t>
  </si>
  <si>
    <t>SLOUPKY A STOJKY DZ Z OCEL TRUBEK DO PATKY MONTÁŽ S PŘESUNEM</t>
  </si>
  <si>
    <t>SDZ (ze situace) 
přesun 2x C4a+Z4 na dopravním ostrůvku - montáž zpět včetně sloupku: 2=2,000 [A]</t>
  </si>
  <si>
    <t>914923</t>
  </si>
  <si>
    <t>SLOUPKY A STOJKY DZ Z OCEL TRUBEK DO PATKY DEMONTÁŽ</t>
  </si>
  <si>
    <t>SDZ (ze situace) 
přesun 2x C4a+Z4 na dopravním ostrůvku - demontáž včetně sloupku: 2=2,000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</si>
  <si>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</si>
  <si>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</si>
  <si>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</si>
  <si>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VDZ (ze situace) 
V1a (0,125): 939,172*0,125=117,397 [A] 
V2b (1,5/1,5/0,125): 393*0,125*1/2=24,563 [B] 
V2b (13/1,5/0,125): 31,5*0,125*2/3=2,625 [C] 
V2b (3/6/0,125): 1026*0,125*1/3=42,750 [D] 
V4 (0,125): 6884,511*0,125=860,564 [E] 
V4 (0,5/0,5/0,125): 129,021*0,125*1/2=8,064 [F] 
V5 (0,5): 16,39*0,5=8,195 [G] 
V7a: 24*4*0,5=48,000 [H] 
V9a (plocha barvy): 17,38=17,380 [I] 
V13 (plocha barvy): 84,612=84,612 [J] 
Celkem: A+B+C+D+E+F+G+H+I+J=1 214,150 [K]</t>
  </si>
  <si>
    <t>915211</t>
  </si>
  <si>
    <t>VODOROVNÉ DOPRAVNÍ ZNAČENÍ PLASTEM HLADKÉ - DODÁVKA A POKLÁDKA</t>
  </si>
  <si>
    <t>2. fáze VDZ (vč. vyznačení operativního místa pro realizaci VDZ za provozu, dle TP66)</t>
  </si>
  <si>
    <t>VDZ (ze situace) 
V7a: 24*4*0,5=48,000 [A] 
V9a (plocha barvy): 17,38=17,380 [B] 
Celkem: A+B=65,380 [C]</t>
  </si>
  <si>
    <t>915221</t>
  </si>
  <si>
    <t>VODOR DOPRAV ZNAČ PLASTEM STRUKTURÁLNÍ NEHLUČNÉ - DOD A POKLÁDKA</t>
  </si>
  <si>
    <t>VDZ (ze situace) 
V1a (0,125): 939,172*0,125=117,397 [A] 
V2b (1,5/1,5/0,125): 393*0,125*1/2=24,563 [B] 
V2b (13/1,5/0,125): 31,5*0,125*2/3=2,625 [C] 
V2b (3/6/0,125): 1026*0,125*1/3=42,750 [D] 
V4 (0,125) ; nehlučné provedení v obci, zvučící mimo obec!: 6884,511*0,125=860,564 [E] 
V4 (0,5/0,5/0,125): 129,021*0,125*1/2=8,064 [F] 
V5 (0,5): 16,39*0,5=8,195 [G] 
V13 (plocha barvy): 84,612=84,612 [H] 
Celkem: A+B+C+D+E+F+G+H=1 148,770 [I]</t>
  </si>
  <si>
    <t>93818</t>
  </si>
  <si>
    <t>OČIŠTĚNÍ ASFALT VOZOVEK ZAMETENÍM</t>
  </si>
  <si>
    <t>před provedením 2. fáze VDZ (plošně)</t>
  </si>
  <si>
    <t>SO 191</t>
  </si>
  <si>
    <t>Provizorní dopravní značení</t>
  </si>
  <si>
    <t>02720</t>
  </si>
  <si>
    <t>POMOC PRÁCE ZŘÍZ NEBO ZAJIŠŤ REGULACI A OCHRANU DOPRAVY</t>
  </si>
  <si>
    <t>předpoklad realizace 50 týdnů, skutečnost dle harmonogramu / nabídky zhotovitele:  
2x etapa po polovinách, SSZ, celkem 4 týdny (2+2)  
6x etapa po polovinách, SSZ, celkem 24 týdnů (4+4+4+4+4+4)  
3x etapa úplná uzavírka, vyznačení objížďky, celkem 14 týdnů (6+4+4)  
2x etapa úplná uzavírka pro opravu objízdných tras (Čisovická, Na Vrškách), vyznačení objízdné trasy, celkem 8 týdnů (6+2) 
položka zahrnuje  
osazení DZ vč. příslušenství dle TP66, jeho pravidelná údržba vč. příp. dílčích posunů, výměn poškozených DZ / příslušenství a následná demontáž a odklizení DZ vč. příslušenství po ukončení platnosti  
- příp. řízení provozu proškolenými pracovníky  
- dočasné zakrytí nebo úpravu stávajícího DZ v rozporu s DIO  
Položka bude čerpána 1x měsíčně po dílčích částech, stanovených dle zhotovitelem nabídnuté celkové doby výstavby a na základě předložené a odsouhlasené kalkulace nákladů, přičemž celková cena k fakturaci za stavbu nesmí překročit cenu nabídnutou!</t>
  </si>
  <si>
    <t>02940</t>
  </si>
  <si>
    <t>OSTATNÍ POŽADAVKY - VYPRACOVÁNÍ DOKUMENTACE</t>
  </si>
  <si>
    <t>vypracování návrhu DIO, projednání a zajištění povolení DIO s DOSS, zajištění DIR</t>
  </si>
  <si>
    <t>02991</t>
  </si>
  <si>
    <t>Označení stavby dle pokynů objednatele, vč. přesunů v rámci etap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</si>
</sst>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73</v>
      </c>
      <c s="20" t="s">
        <v>74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127</v>
      </c>
      <c s="20" t="s">
        <v>90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509</v>
      </c>
      <c s="20" t="s">
        <v>510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547</v>
      </c>
      <c s="20" t="s">
        <v>548</v>
      </c>
      <c s="21">
        <f>'SO 191'!I3</f>
      </c>
      <c s="21">
        <f>'SO 191'!O2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55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61</v>
      </c>
      <c s="32">
        <v>33.383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62</v>
      </c>
    </row>
    <row r="20" spans="1:5" ht="51">
      <c r="A20" s="39" t="s">
        <v>52</v>
      </c>
      <c r="E20" s="38" t="s">
        <v>63</v>
      </c>
    </row>
    <row r="21" spans="1:16" ht="12.75">
      <c r="A21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68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72</v>
      </c>
    </row>
    <row r="29" spans="1:5" ht="12.75">
      <c r="A29" s="37" t="s">
        <v>52</v>
      </c>
      <c r="E2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0+O8+O12+O19+O35+O42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40">
        <f>0+I8+I12+I19+I35+I42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</v>
      </c>
      <c s="6"/>
      <c s="18" t="s">
        <v>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75</v>
      </c>
      <c s="25" t="s">
        <v>47</v>
      </c>
      <c s="30" t="s">
        <v>76</v>
      </c>
      <c s="31" t="s">
        <v>77</v>
      </c>
      <c s="32">
        <v>171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78</v>
      </c>
    </row>
    <row r="11" spans="1:5" ht="12.75">
      <c r="A11" s="37" t="s">
        <v>52</v>
      </c>
      <c r="E11" s="38" t="s">
        <v>79</v>
      </c>
    </row>
    <row r="12" spans="1:18" ht="12.75" customHeight="1">
      <c r="A12" s="6" t="s">
        <v>43</v>
      </c>
      <c s="6"/>
      <c s="42" t="s">
        <v>29</v>
      </c>
      <c s="6"/>
      <c s="27" t="s">
        <v>80</v>
      </c>
      <c s="6"/>
      <c s="6"/>
      <c s="6"/>
      <c s="43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81</v>
      </c>
      <c s="25" t="s">
        <v>47</v>
      </c>
      <c s="30" t="s">
        <v>82</v>
      </c>
      <c s="31" t="s">
        <v>83</v>
      </c>
      <c s="32">
        <v>570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84</v>
      </c>
    </row>
    <row r="15" spans="1:5" ht="63.75">
      <c r="A15" s="39" t="s">
        <v>52</v>
      </c>
      <c r="E15" s="38" t="s">
        <v>85</v>
      </c>
    </row>
    <row r="16" spans="1:16" ht="12.7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88</v>
      </c>
      <c s="32">
        <v>570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63.75">
      <c r="A18" s="37" t="s">
        <v>52</v>
      </c>
      <c r="E18" s="38" t="s">
        <v>89</v>
      </c>
    </row>
    <row r="19" spans="1:18" ht="12.75" customHeight="1">
      <c r="A19" s="6" t="s">
        <v>43</v>
      </c>
      <c s="6"/>
      <c s="42" t="s">
        <v>35</v>
      </c>
      <c s="6"/>
      <c s="27" t="s">
        <v>90</v>
      </c>
      <c s="6"/>
      <c s="6"/>
      <c s="6"/>
      <c s="43">
        <f>0+Q19</f>
      </c>
      <c r="O19">
        <f>0+R19</f>
      </c>
      <c r="Q19">
        <f>0+I20+I23+I26+I29+I32</f>
      </c>
      <c>
        <f>0+O20+O23+O26+O29+O32</f>
      </c>
    </row>
    <row r="20" spans="1:16" ht="12.75">
      <c r="A20" s="25" t="s">
        <v>45</v>
      </c>
      <c s="29" t="s">
        <v>33</v>
      </c>
      <c s="29" t="s">
        <v>91</v>
      </c>
      <c s="25" t="s">
        <v>47</v>
      </c>
      <c s="30" t="s">
        <v>92</v>
      </c>
      <c s="31" t="s">
        <v>88</v>
      </c>
      <c s="32">
        <v>570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63.75">
      <c r="A22" s="39" t="s">
        <v>52</v>
      </c>
      <c r="E22" s="38" t="s">
        <v>93</v>
      </c>
    </row>
    <row r="23" spans="1:16" ht="12.75">
      <c r="A23" s="25" t="s">
        <v>45</v>
      </c>
      <c s="29" t="s">
        <v>35</v>
      </c>
      <c s="29" t="s">
        <v>94</v>
      </c>
      <c s="25" t="s">
        <v>95</v>
      </c>
      <c s="30" t="s">
        <v>96</v>
      </c>
      <c s="31" t="s">
        <v>88</v>
      </c>
      <c s="32">
        <v>11514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97</v>
      </c>
    </row>
    <row r="25" spans="1:5" ht="63.75">
      <c r="A25" s="39" t="s">
        <v>52</v>
      </c>
      <c r="E25" s="38" t="s">
        <v>98</v>
      </c>
    </row>
    <row r="26" spans="1:16" ht="12.75">
      <c r="A26" s="25" t="s">
        <v>45</v>
      </c>
      <c s="29" t="s">
        <v>37</v>
      </c>
      <c s="29" t="s">
        <v>99</v>
      </c>
      <c s="25" t="s">
        <v>47</v>
      </c>
      <c s="30" t="s">
        <v>100</v>
      </c>
      <c s="31" t="s">
        <v>88</v>
      </c>
      <c s="32">
        <v>5700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101</v>
      </c>
    </row>
    <row r="28" spans="1:5" ht="63.75">
      <c r="A28" s="39" t="s">
        <v>52</v>
      </c>
      <c r="E28" s="38" t="s">
        <v>102</v>
      </c>
    </row>
    <row r="29" spans="1:16" ht="12.75">
      <c r="A29" s="25" t="s">
        <v>45</v>
      </c>
      <c s="29" t="s">
        <v>69</v>
      </c>
      <c s="29" t="s">
        <v>103</v>
      </c>
      <c s="25" t="s">
        <v>47</v>
      </c>
      <c s="30" t="s">
        <v>104</v>
      </c>
      <c s="31" t="s">
        <v>88</v>
      </c>
      <c s="32">
        <v>5814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105</v>
      </c>
    </row>
    <row r="31" spans="1:5" ht="63.75">
      <c r="A31" s="39" t="s">
        <v>52</v>
      </c>
      <c r="E31" s="38" t="s">
        <v>106</v>
      </c>
    </row>
    <row r="32" spans="1:16" ht="12.75">
      <c r="A3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110</v>
      </c>
      <c s="32">
        <v>581.4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111</v>
      </c>
    </row>
    <row r="34" spans="1:5" ht="63.75">
      <c r="A34" s="37" t="s">
        <v>52</v>
      </c>
      <c r="E34" s="38" t="s">
        <v>112</v>
      </c>
    </row>
    <row r="35" spans="1:18" ht="12.75" customHeight="1">
      <c r="A35" s="6" t="s">
        <v>43</v>
      </c>
      <c s="6"/>
      <c s="42" t="s">
        <v>107</v>
      </c>
      <c s="6"/>
      <c s="27" t="s">
        <v>113</v>
      </c>
      <c s="6"/>
      <c s="6"/>
      <c s="6"/>
      <c s="43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45</v>
      </c>
      <c s="29" t="s">
        <v>40</v>
      </c>
      <c s="29" t="s">
        <v>114</v>
      </c>
      <c s="25" t="s">
        <v>47</v>
      </c>
      <c s="30" t="s">
        <v>115</v>
      </c>
      <c s="31" t="s">
        <v>116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25.5">
      <c r="A38" s="39" t="s">
        <v>52</v>
      </c>
      <c r="E38" s="38" t="s">
        <v>117</v>
      </c>
    </row>
    <row r="39" spans="1:16" ht="12.75">
      <c r="A39" s="25" t="s">
        <v>45</v>
      </c>
      <c s="29" t="s">
        <v>42</v>
      </c>
      <c s="29" t="s">
        <v>118</v>
      </c>
      <c s="25" t="s">
        <v>47</v>
      </c>
      <c s="30" t="s">
        <v>119</v>
      </c>
      <c s="31" t="s">
        <v>116</v>
      </c>
      <c s="32">
        <v>7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25.5">
      <c r="A41" s="37" t="s">
        <v>52</v>
      </c>
      <c r="E41" s="38" t="s">
        <v>120</v>
      </c>
    </row>
    <row r="42" spans="1:18" ht="12.75" customHeight="1">
      <c r="A42" s="6" t="s">
        <v>43</v>
      </c>
      <c s="6"/>
      <c s="42" t="s">
        <v>40</v>
      </c>
      <c s="6"/>
      <c s="27" t="s">
        <v>121</v>
      </c>
      <c s="6"/>
      <c s="6"/>
      <c s="6"/>
      <c s="43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110</v>
      </c>
      <c s="32">
        <v>20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125</v>
      </c>
    </row>
    <row r="45" spans="1:5" ht="63.75">
      <c r="A45" s="37" t="s">
        <v>52</v>
      </c>
      <c r="E45" s="38" t="s">
        <v>126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0+O8+O18+O112+O131+O144+O211+O221+O225+O238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</v>
      </c>
      <c s="40">
        <f>0+I8+I18+I112+I131+I144+I211+I221+I225+I238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127</v>
      </c>
      <c s="6"/>
      <c s="18" t="s">
        <v>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128</v>
      </c>
      <c s="25" t="s">
        <v>47</v>
      </c>
      <c s="30" t="s">
        <v>76</v>
      </c>
      <c s="31" t="s">
        <v>77</v>
      </c>
      <c s="32">
        <v>93.426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129</v>
      </c>
    </row>
    <row r="11" spans="1:5" ht="63.75">
      <c r="A11" s="39" t="s">
        <v>52</v>
      </c>
      <c r="E11" s="38" t="s">
        <v>130</v>
      </c>
    </row>
    <row r="12" spans="1:16" ht="25.5">
      <c r="A12" s="25" t="s">
        <v>45</v>
      </c>
      <c s="29" t="s">
        <v>23</v>
      </c>
      <c s="29" t="s">
        <v>75</v>
      </c>
      <c s="25" t="s">
        <v>47</v>
      </c>
      <c s="30" t="s">
        <v>76</v>
      </c>
      <c s="31" t="s">
        <v>77</v>
      </c>
      <c s="32">
        <v>10648.878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78</v>
      </c>
    </row>
    <row r="14" spans="1:5" ht="191.25">
      <c r="A14" s="39" t="s">
        <v>52</v>
      </c>
      <c r="E14" s="38" t="s">
        <v>131</v>
      </c>
    </row>
    <row r="15" spans="1:16" ht="12.75">
      <c r="A15" s="25" t="s">
        <v>45</v>
      </c>
      <c s="29" t="s">
        <v>22</v>
      </c>
      <c s="29" t="s">
        <v>132</v>
      </c>
      <c s="25" t="s">
        <v>47</v>
      </c>
      <c s="30" t="s">
        <v>133</v>
      </c>
      <c s="31" t="s">
        <v>77</v>
      </c>
      <c s="32">
        <v>334.853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134</v>
      </c>
    </row>
    <row r="17" spans="1:5" ht="25.5">
      <c r="A17" s="37" t="s">
        <v>52</v>
      </c>
      <c r="E17" s="38" t="s">
        <v>135</v>
      </c>
    </row>
    <row r="18" spans="1:18" ht="12.75" customHeight="1">
      <c r="A18" s="6" t="s">
        <v>43</v>
      </c>
      <c s="6"/>
      <c s="42" t="s">
        <v>29</v>
      </c>
      <c s="6"/>
      <c s="27" t="s">
        <v>80</v>
      </c>
      <c s="6"/>
      <c s="6"/>
      <c s="6"/>
      <c s="43">
        <f>0+Q18</f>
      </c>
      <c r="O18">
        <f>0+R18</f>
      </c>
      <c r="Q18">
        <f>0+I19+I22+I25+I28+I31+I34+I37+I40+I43+I46+I49+I52+I55+I58+I61+I64+I67+I70+I73+I76+I79+I82+I85+I88+I91+I94+I97+I100+I103+I106+I109</f>
      </c>
      <c>
        <f>0+O19+O22+O25+O28+O31+O34+O37+O40+O43+O46+O49+O52+O55+O58+O61+O64+O67+O70+O73+O76+O79+O82+O85+O88+O91+O94+O97+O100+O103+O106+O109</f>
      </c>
    </row>
    <row r="19" spans="1:16" ht="12.75">
      <c r="A19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88</v>
      </c>
      <c s="32">
        <v>5008.689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138</v>
      </c>
    </row>
    <row r="21" spans="1:5" ht="38.25">
      <c r="A21" s="39" t="s">
        <v>52</v>
      </c>
      <c r="E21" s="38" t="s">
        <v>139</v>
      </c>
    </row>
    <row r="22" spans="1:16" ht="12.75">
      <c r="A22" s="25" t="s">
        <v>45</v>
      </c>
      <c s="29" t="s">
        <v>35</v>
      </c>
      <c s="29" t="s">
        <v>140</v>
      </c>
      <c s="25" t="s">
        <v>47</v>
      </c>
      <c s="30" t="s">
        <v>141</v>
      </c>
      <c s="31" t="s">
        <v>83</v>
      </c>
      <c s="32">
        <v>456.107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142</v>
      </c>
    </row>
    <row r="24" spans="1:5" ht="38.25">
      <c r="A24" s="39" t="s">
        <v>52</v>
      </c>
      <c r="E24" s="38" t="s">
        <v>143</v>
      </c>
    </row>
    <row r="25" spans="1:16" ht="12.75">
      <c r="A25" s="25" t="s">
        <v>45</v>
      </c>
      <c s="29" t="s">
        <v>37</v>
      </c>
      <c s="29" t="s">
        <v>144</v>
      </c>
      <c s="25" t="s">
        <v>47</v>
      </c>
      <c s="30" t="s">
        <v>145</v>
      </c>
      <c s="31" t="s">
        <v>88</v>
      </c>
      <c s="32">
        <v>95.4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146</v>
      </c>
    </row>
    <row r="27" spans="1:5" ht="38.25">
      <c r="A27" s="39" t="s">
        <v>52</v>
      </c>
      <c r="E27" s="38" t="s">
        <v>147</v>
      </c>
    </row>
    <row r="28" spans="1:16" ht="25.5">
      <c r="A28" s="25" t="s">
        <v>45</v>
      </c>
      <c s="29" t="s">
        <v>69</v>
      </c>
      <c s="29" t="s">
        <v>148</v>
      </c>
      <c s="25" t="s">
        <v>47</v>
      </c>
      <c s="30" t="s">
        <v>149</v>
      </c>
      <c s="31" t="s">
        <v>83</v>
      </c>
      <c s="32">
        <v>1088.293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150</v>
      </c>
    </row>
    <row r="30" spans="1:5" ht="89.25">
      <c r="A30" s="39" t="s">
        <v>52</v>
      </c>
      <c r="E30" s="38" t="s">
        <v>151</v>
      </c>
    </row>
    <row r="31" spans="1:16" ht="12.75">
      <c r="A31" s="25" t="s">
        <v>45</v>
      </c>
      <c s="29" t="s">
        <v>107</v>
      </c>
      <c s="29" t="s">
        <v>152</v>
      </c>
      <c s="25" t="s">
        <v>47</v>
      </c>
      <c s="30" t="s">
        <v>153</v>
      </c>
      <c s="31" t="s">
        <v>110</v>
      </c>
      <c s="32">
        <v>12.243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146</v>
      </c>
    </row>
    <row r="33" spans="1:5" ht="38.25">
      <c r="A33" s="39" t="s">
        <v>52</v>
      </c>
      <c r="E33" s="38" t="s">
        <v>154</v>
      </c>
    </row>
    <row r="34" spans="1:16" ht="12.75">
      <c r="A34" s="25" t="s">
        <v>45</v>
      </c>
      <c s="29" t="s">
        <v>40</v>
      </c>
      <c s="29" t="s">
        <v>155</v>
      </c>
      <c s="25" t="s">
        <v>47</v>
      </c>
      <c s="30" t="s">
        <v>156</v>
      </c>
      <c s="31" t="s">
        <v>110</v>
      </c>
      <c s="32">
        <v>133.98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146</v>
      </c>
    </row>
    <row r="36" spans="1:5" ht="38.25">
      <c r="A36" s="39" t="s">
        <v>52</v>
      </c>
      <c r="E36" s="38" t="s">
        <v>157</v>
      </c>
    </row>
    <row r="37" spans="1:16" ht="12.75">
      <c r="A3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110</v>
      </c>
      <c s="32">
        <v>16.72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160</v>
      </c>
    </row>
    <row r="39" spans="1:5" ht="25.5">
      <c r="A39" s="39" t="s">
        <v>52</v>
      </c>
      <c r="E39" s="38" t="s">
        <v>161</v>
      </c>
    </row>
    <row r="40" spans="1:16" ht="12.75">
      <c r="A40" s="25" t="s">
        <v>45</v>
      </c>
      <c s="29" t="s">
        <v>122</v>
      </c>
      <c s="29" t="s">
        <v>162</v>
      </c>
      <c s="25" t="s">
        <v>47</v>
      </c>
      <c s="30" t="s">
        <v>163</v>
      </c>
      <c s="31" t="s">
        <v>110</v>
      </c>
      <c s="32">
        <v>133.98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146</v>
      </c>
    </row>
    <row r="42" spans="1:5" ht="38.25">
      <c r="A42" s="39" t="s">
        <v>52</v>
      </c>
      <c r="E42" s="38" t="s">
        <v>164</v>
      </c>
    </row>
    <row r="43" spans="1:16" ht="12.75">
      <c r="A43" s="25" t="s">
        <v>45</v>
      </c>
      <c s="29" t="s">
        <v>165</v>
      </c>
      <c s="29" t="s">
        <v>81</v>
      </c>
      <c s="25" t="s">
        <v>47</v>
      </c>
      <c s="30" t="s">
        <v>82</v>
      </c>
      <c s="31" t="s">
        <v>83</v>
      </c>
      <c s="32">
        <v>2392.043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84</v>
      </c>
    </row>
    <row r="45" spans="1:5" ht="267.75">
      <c r="A45" s="39" t="s">
        <v>52</v>
      </c>
      <c r="E45" s="38" t="s">
        <v>166</v>
      </c>
    </row>
    <row r="46" spans="1:16" ht="12.75">
      <c r="A46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83</v>
      </c>
      <c s="32">
        <v>903.393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170</v>
      </c>
    </row>
    <row r="48" spans="1:5" ht="25.5">
      <c r="A48" s="39" t="s">
        <v>52</v>
      </c>
      <c r="E48" s="38" t="s">
        <v>171</v>
      </c>
    </row>
    <row r="49" spans="1:16" ht="12.75">
      <c r="A49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110</v>
      </c>
      <c s="32">
        <v>1700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38.25">
      <c r="A51" s="39" t="s">
        <v>52</v>
      </c>
      <c r="E51" s="38" t="s">
        <v>175</v>
      </c>
    </row>
    <row r="52" spans="1:16" ht="12.75">
      <c r="A52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83</v>
      </c>
      <c s="32">
        <v>1591.629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179</v>
      </c>
    </row>
    <row r="54" spans="1:5" ht="38.25">
      <c r="A54" s="39" t="s">
        <v>52</v>
      </c>
      <c r="E54" s="38" t="s">
        <v>180</v>
      </c>
    </row>
    <row r="55" spans="1:16" ht="12.75">
      <c r="A55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83</v>
      </c>
      <c s="32">
        <v>903.393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184</v>
      </c>
    </row>
    <row r="57" spans="1:5" ht="25.5">
      <c r="A57" s="39" t="s">
        <v>52</v>
      </c>
      <c r="E57" s="38" t="s">
        <v>185</v>
      </c>
    </row>
    <row r="58" spans="1:16" ht="12.75">
      <c r="A5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83</v>
      </c>
      <c s="32">
        <v>186.03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189</v>
      </c>
    </row>
    <row r="60" spans="1:5" ht="25.5">
      <c r="A60" s="39" t="s">
        <v>52</v>
      </c>
      <c r="E60" s="38" t="s">
        <v>190</v>
      </c>
    </row>
    <row r="61" spans="1:16" ht="12.75">
      <c r="A61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110</v>
      </c>
      <c s="32">
        <v>97.5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146</v>
      </c>
    </row>
    <row r="63" spans="1:5" ht="25.5">
      <c r="A63" s="39" t="s">
        <v>52</v>
      </c>
      <c r="E63" s="38" t="s">
        <v>194</v>
      </c>
    </row>
    <row r="64" spans="1:16" ht="12.75">
      <c r="A64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110</v>
      </c>
      <c s="32">
        <v>2864.5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146</v>
      </c>
    </row>
    <row r="66" spans="1:5" ht="63.75">
      <c r="A66" s="39" t="s">
        <v>52</v>
      </c>
      <c r="E66" s="38" t="s">
        <v>198</v>
      </c>
    </row>
    <row r="67" spans="1:16" ht="12.75">
      <c r="A67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116</v>
      </c>
      <c s="32">
        <v>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146</v>
      </c>
    </row>
    <row r="69" spans="1:5" ht="25.5">
      <c r="A69" s="39" t="s">
        <v>52</v>
      </c>
      <c r="E69" s="38" t="s">
        <v>202</v>
      </c>
    </row>
    <row r="70" spans="1:16" ht="12.75">
      <c r="A70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110</v>
      </c>
      <c s="32">
        <v>110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146</v>
      </c>
    </row>
    <row r="72" spans="1:5" ht="25.5">
      <c r="A72" s="39" t="s">
        <v>52</v>
      </c>
      <c r="E72" s="38" t="s">
        <v>206</v>
      </c>
    </row>
    <row r="73" spans="1:16" ht="12.75">
      <c r="A73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110</v>
      </c>
      <c s="32">
        <v>275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146</v>
      </c>
    </row>
    <row r="75" spans="1:5" ht="25.5">
      <c r="A75" s="39" t="s">
        <v>52</v>
      </c>
      <c r="E75" s="38" t="s">
        <v>210</v>
      </c>
    </row>
    <row r="76" spans="1:16" ht="12.75">
      <c r="A7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110</v>
      </c>
      <c s="32">
        <v>11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146</v>
      </c>
    </row>
    <row r="78" spans="1:5" ht="25.5">
      <c r="A78" s="39" t="s">
        <v>52</v>
      </c>
      <c r="E78" s="38" t="s">
        <v>214</v>
      </c>
    </row>
    <row r="79" spans="1:16" ht="12.75">
      <c r="A79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83</v>
      </c>
      <c s="32">
        <v>85.485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25.5">
      <c r="A80" s="35" t="s">
        <v>50</v>
      </c>
      <c r="E80" s="36" t="s">
        <v>179</v>
      </c>
    </row>
    <row r="81" spans="1:5" ht="89.25">
      <c r="A81" s="39" t="s">
        <v>52</v>
      </c>
      <c r="E81" s="38" t="s">
        <v>218</v>
      </c>
    </row>
    <row r="82" spans="1:16" ht="12.75">
      <c r="A82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83</v>
      </c>
      <c s="32">
        <v>903.393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222</v>
      </c>
    </row>
    <row r="84" spans="1:5" ht="63.75">
      <c r="A84" s="39" t="s">
        <v>52</v>
      </c>
      <c r="E84" s="38" t="s">
        <v>223</v>
      </c>
    </row>
    <row r="85" spans="1:16" ht="12.75">
      <c r="A85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83</v>
      </c>
      <c s="32">
        <v>1677.114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38.25">
      <c r="A87" s="39" t="s">
        <v>52</v>
      </c>
      <c r="E87" s="38" t="s">
        <v>227</v>
      </c>
    </row>
    <row r="88" spans="1:16" ht="12.75">
      <c r="A88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83</v>
      </c>
      <c s="32">
        <v>43.2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25.5">
      <c r="A90" s="39" t="s">
        <v>52</v>
      </c>
      <c r="E90" s="38" t="s">
        <v>231</v>
      </c>
    </row>
    <row r="91" spans="1:16" ht="12.75">
      <c r="A91" s="25" t="s">
        <v>45</v>
      </c>
      <c s="29" t="s">
        <v>232</v>
      </c>
      <c s="29" t="s">
        <v>233</v>
      </c>
      <c s="25" t="s">
        <v>95</v>
      </c>
      <c s="30" t="s">
        <v>234</v>
      </c>
      <c s="31" t="s">
        <v>83</v>
      </c>
      <c s="32">
        <v>878.869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235</v>
      </c>
    </row>
    <row r="93" spans="1:5" ht="127.5">
      <c r="A93" s="39" t="s">
        <v>52</v>
      </c>
      <c r="E93" s="38" t="s">
        <v>236</v>
      </c>
    </row>
    <row r="94" spans="1:16" ht="12.75">
      <c r="A94" s="25" t="s">
        <v>45</v>
      </c>
      <c s="29" t="s">
        <v>237</v>
      </c>
      <c s="29" t="s">
        <v>233</v>
      </c>
      <c s="25" t="s">
        <v>238</v>
      </c>
      <c s="30" t="s">
        <v>234</v>
      </c>
      <c s="31" t="s">
        <v>83</v>
      </c>
      <c s="32">
        <v>13.56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239</v>
      </c>
    </row>
    <row r="96" spans="1:5" ht="25.5">
      <c r="A96" s="39" t="s">
        <v>52</v>
      </c>
      <c r="E96" s="38" t="s">
        <v>240</v>
      </c>
    </row>
    <row r="97" spans="1:16" ht="12.75">
      <c r="A97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88</v>
      </c>
      <c s="32">
        <v>4277.666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244</v>
      </c>
    </row>
    <row r="99" spans="1:5" ht="51">
      <c r="A99" s="39" t="s">
        <v>52</v>
      </c>
      <c r="E99" s="38" t="s">
        <v>245</v>
      </c>
    </row>
    <row r="100" spans="1:16" ht="12.75">
      <c r="A100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88</v>
      </c>
      <c s="32">
        <v>1240.197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249</v>
      </c>
    </row>
    <row r="102" spans="1:5" ht="25.5">
      <c r="A102" s="39" t="s">
        <v>52</v>
      </c>
      <c r="E102" s="38" t="s">
        <v>250</v>
      </c>
    </row>
    <row r="103" spans="1:16" ht="12.75">
      <c r="A10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88</v>
      </c>
      <c s="32">
        <v>1240.197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254</v>
      </c>
    </row>
    <row r="105" spans="1:5" ht="25.5">
      <c r="A105" s="39" t="s">
        <v>52</v>
      </c>
      <c r="E105" s="38" t="s">
        <v>250</v>
      </c>
    </row>
    <row r="106" spans="1:16" ht="12.75">
      <c r="A106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88</v>
      </c>
      <c s="32">
        <v>1240.197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258</v>
      </c>
    </row>
    <row r="108" spans="1:5" ht="25.5">
      <c r="A108" s="39" t="s">
        <v>52</v>
      </c>
      <c r="E108" s="38" t="s">
        <v>259</v>
      </c>
    </row>
    <row r="109" spans="1:16" ht="12.75">
      <c r="A109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88</v>
      </c>
      <c s="32">
        <v>1240.197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263</v>
      </c>
    </row>
    <row r="111" spans="1:5" ht="25.5">
      <c r="A111" s="37" t="s">
        <v>52</v>
      </c>
      <c r="E111" s="38" t="s">
        <v>264</v>
      </c>
    </row>
    <row r="112" spans="1:18" ht="12.75" customHeight="1">
      <c r="A112" s="6" t="s">
        <v>43</v>
      </c>
      <c s="6"/>
      <c s="42" t="s">
        <v>23</v>
      </c>
      <c s="6"/>
      <c s="27" t="s">
        <v>265</v>
      </c>
      <c s="6"/>
      <c s="6"/>
      <c s="6"/>
      <c s="43">
        <f>0+Q112</f>
      </c>
      <c r="O112">
        <f>0+R112</f>
      </c>
      <c r="Q112">
        <f>0+I113+I116+I119+I122+I125+I128</f>
      </c>
      <c>
        <f>0+O113+O116+O119+O122+O125+O128</f>
      </c>
    </row>
    <row r="113" spans="1:16" ht="12.75">
      <c r="A113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83</v>
      </c>
      <c s="32">
        <v>1088.293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51">
      <c r="A114" s="35" t="s">
        <v>50</v>
      </c>
      <c r="E114" s="36" t="s">
        <v>269</v>
      </c>
    </row>
    <row r="115" spans="1:5" ht="76.5">
      <c r="A115" s="39" t="s">
        <v>52</v>
      </c>
      <c r="E115" s="38" t="s">
        <v>270</v>
      </c>
    </row>
    <row r="116" spans="1:16" ht="12.75">
      <c r="A116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88</v>
      </c>
      <c s="32">
        <v>233.22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9" t="s">
        <v>52</v>
      </c>
      <c r="E118" s="38" t="s">
        <v>274</v>
      </c>
    </row>
    <row r="119" spans="1:16" ht="12.75">
      <c r="A119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83</v>
      </c>
      <c s="32">
        <v>353.772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9" t="s">
        <v>52</v>
      </c>
      <c r="E121" s="38" t="s">
        <v>278</v>
      </c>
    </row>
    <row r="122" spans="1:16" ht="12.75">
      <c r="A122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88</v>
      </c>
      <c s="32">
        <v>1986.119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76.5">
      <c r="A124" s="39" t="s">
        <v>52</v>
      </c>
      <c r="E124" s="38" t="s">
        <v>282</v>
      </c>
    </row>
    <row r="125" spans="1:16" ht="25.5">
      <c r="A12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116</v>
      </c>
      <c s="32">
        <v>33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286</v>
      </c>
    </row>
    <row r="127" spans="1:5" ht="38.25">
      <c r="A127" s="39" t="s">
        <v>52</v>
      </c>
      <c r="E127" s="38" t="s">
        <v>287</v>
      </c>
    </row>
    <row r="128" spans="1:16" ht="12.75">
      <c r="A128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88</v>
      </c>
      <c s="32">
        <v>3776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02">
      <c r="A130" s="37" t="s">
        <v>52</v>
      </c>
      <c r="E130" s="38" t="s">
        <v>291</v>
      </c>
    </row>
    <row r="131" spans="1:18" ht="12.75" customHeight="1">
      <c r="A131" s="6" t="s">
        <v>43</v>
      </c>
      <c s="6"/>
      <c s="42" t="s">
        <v>33</v>
      </c>
      <c s="6"/>
      <c s="27" t="s">
        <v>292</v>
      </c>
      <c s="6"/>
      <c s="6"/>
      <c s="6"/>
      <c s="43">
        <f>0+Q131</f>
      </c>
      <c r="O131">
        <f>0+R131</f>
      </c>
      <c r="Q131">
        <f>0+I132+I135+I138+I141</f>
      </c>
      <c>
        <f>0+O132+O135+O138+O141</f>
      </c>
    </row>
    <row r="132" spans="1:16" ht="12.75">
      <c r="A13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83</v>
      </c>
      <c s="32">
        <v>13.8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296</v>
      </c>
    </row>
    <row r="134" spans="1:5" ht="76.5">
      <c r="A134" s="39" t="s">
        <v>52</v>
      </c>
      <c r="E134" s="38" t="s">
        <v>297</v>
      </c>
    </row>
    <row r="135" spans="1:16" ht="12.75">
      <c r="A135" s="25" t="s">
        <v>45</v>
      </c>
      <c s="29" t="s">
        <v>298</v>
      </c>
      <c s="29" t="s">
        <v>299</v>
      </c>
      <c s="25" t="s">
        <v>95</v>
      </c>
      <c s="30" t="s">
        <v>300</v>
      </c>
      <c s="31" t="s">
        <v>83</v>
      </c>
      <c s="32">
        <v>23.125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301</v>
      </c>
    </row>
    <row r="137" spans="1:5" ht="38.25">
      <c r="A137" s="39" t="s">
        <v>52</v>
      </c>
      <c r="E137" s="38" t="s">
        <v>302</v>
      </c>
    </row>
    <row r="138" spans="1:16" ht="12.75">
      <c r="A138" s="25" t="s">
        <v>45</v>
      </c>
      <c s="29" t="s">
        <v>303</v>
      </c>
      <c s="29" t="s">
        <v>299</v>
      </c>
      <c s="25" t="s">
        <v>238</v>
      </c>
      <c s="30" t="s">
        <v>300</v>
      </c>
      <c s="31" t="s">
        <v>83</v>
      </c>
      <c s="32">
        <v>376.288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304</v>
      </c>
    </row>
    <row r="140" spans="1:5" ht="89.25">
      <c r="A140" s="39" t="s">
        <v>52</v>
      </c>
      <c r="E140" s="38" t="s">
        <v>305</v>
      </c>
    </row>
    <row r="141" spans="1:16" ht="12.75">
      <c r="A141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83</v>
      </c>
      <c s="32">
        <v>17.55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309</v>
      </c>
    </row>
    <row r="143" spans="1:5" ht="76.5">
      <c r="A143" s="37" t="s">
        <v>52</v>
      </c>
      <c r="E143" s="38" t="s">
        <v>310</v>
      </c>
    </row>
    <row r="144" spans="1:18" ht="12.75" customHeight="1">
      <c r="A144" s="6" t="s">
        <v>43</v>
      </c>
      <c s="6"/>
      <c s="42" t="s">
        <v>35</v>
      </c>
      <c s="6"/>
      <c s="27" t="s">
        <v>90</v>
      </c>
      <c s="6"/>
      <c s="6"/>
      <c s="6"/>
      <c s="43">
        <f>0+Q144</f>
      </c>
      <c r="O144">
        <f>0+R144</f>
      </c>
      <c r="Q144">
        <f>0+I145+I148+I151+I154+I157+I160+I163+I166+I169+I172+I175+I178+I181+I184+I187+I190+I193+I196+I199+I202+I205+I208</f>
      </c>
      <c>
        <f>0+O145+O148+O151+O154+O157+O160+O163+O166+O169+O172+O175+O178+O181+O184+O187+O190+O193+O196+O199+O202+O205+O208</f>
      </c>
    </row>
    <row r="145" spans="1:16" ht="12.75">
      <c r="A145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88</v>
      </c>
      <c s="32">
        <v>12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314</v>
      </c>
    </row>
    <row r="147" spans="1:5" ht="25.5">
      <c r="A147" s="39" t="s">
        <v>52</v>
      </c>
      <c r="E147" s="38" t="s">
        <v>315</v>
      </c>
    </row>
    <row r="148" spans="1:16" ht="12.75">
      <c r="A148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88</v>
      </c>
      <c s="32">
        <v>7.455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319</v>
      </c>
    </row>
    <row r="150" spans="1:5" ht="25.5">
      <c r="A150" s="39" t="s">
        <v>52</v>
      </c>
      <c r="E150" s="38" t="s">
        <v>320</v>
      </c>
    </row>
    <row r="151" spans="1:16" ht="12.75">
      <c r="A151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88</v>
      </c>
      <c s="32">
        <v>42.21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324</v>
      </c>
    </row>
    <row r="153" spans="1:5" ht="25.5">
      <c r="A153" s="39" t="s">
        <v>52</v>
      </c>
      <c r="E153" s="38" t="s">
        <v>325</v>
      </c>
    </row>
    <row r="154" spans="1:16" ht="12.75">
      <c r="A154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88</v>
      </c>
      <c s="32">
        <v>19040.651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7.5">
      <c r="A155" s="35" t="s">
        <v>50</v>
      </c>
      <c r="E155" s="36" t="s">
        <v>329</v>
      </c>
    </row>
    <row r="156" spans="1:5" ht="89.25">
      <c r="A156" s="39" t="s">
        <v>52</v>
      </c>
      <c r="E156" s="38" t="s">
        <v>330</v>
      </c>
    </row>
    <row r="157" spans="1:16" ht="12.75">
      <c r="A157" s="25" t="s">
        <v>45</v>
      </c>
      <c s="29" t="s">
        <v>331</v>
      </c>
      <c s="29" t="s">
        <v>332</v>
      </c>
      <c s="25" t="s">
        <v>95</v>
      </c>
      <c s="30" t="s">
        <v>333</v>
      </c>
      <c s="31" t="s">
        <v>88</v>
      </c>
      <c s="32">
        <v>19040.651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63.75">
      <c r="A158" s="35" t="s">
        <v>50</v>
      </c>
      <c r="E158" s="36" t="s">
        <v>334</v>
      </c>
    </row>
    <row r="159" spans="1:5" ht="12.75">
      <c r="A159" s="39" t="s">
        <v>52</v>
      </c>
      <c r="E159" s="38" t="s">
        <v>335</v>
      </c>
    </row>
    <row r="160" spans="1:16" ht="12.75">
      <c r="A160" s="25" t="s">
        <v>45</v>
      </c>
      <c s="29" t="s">
        <v>336</v>
      </c>
      <c s="29" t="s">
        <v>332</v>
      </c>
      <c s="25" t="s">
        <v>238</v>
      </c>
      <c s="30" t="s">
        <v>337</v>
      </c>
      <c s="31" t="s">
        <v>88</v>
      </c>
      <c s="32">
        <v>19040.651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51">
      <c r="A161" s="35" t="s">
        <v>50</v>
      </c>
      <c r="E161" s="36" t="s">
        <v>338</v>
      </c>
    </row>
    <row r="162" spans="1:5" ht="12.75">
      <c r="A162" s="39" t="s">
        <v>52</v>
      </c>
      <c r="E162" s="38" t="s">
        <v>335</v>
      </c>
    </row>
    <row r="163" spans="1:16" ht="12.75">
      <c r="A163" s="25" t="s">
        <v>45</v>
      </c>
      <c s="29" t="s">
        <v>339</v>
      </c>
      <c s="29" t="s">
        <v>91</v>
      </c>
      <c s="25" t="s">
        <v>47</v>
      </c>
      <c s="30" t="s">
        <v>92</v>
      </c>
      <c s="31" t="s">
        <v>88</v>
      </c>
      <c s="32">
        <v>3750.558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340</v>
      </c>
    </row>
    <row r="165" spans="1:5" ht="25.5">
      <c r="A165" s="39" t="s">
        <v>52</v>
      </c>
      <c r="E165" s="38" t="s">
        <v>341</v>
      </c>
    </row>
    <row r="166" spans="1:16" ht="12.75">
      <c r="A166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88</v>
      </c>
      <c s="32">
        <v>19040.651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25.5">
      <c r="A167" s="35" t="s">
        <v>50</v>
      </c>
      <c r="E167" s="36" t="s">
        <v>345</v>
      </c>
    </row>
    <row r="168" spans="1:5" ht="89.25">
      <c r="A168" s="39" t="s">
        <v>52</v>
      </c>
      <c r="E168" s="38" t="s">
        <v>330</v>
      </c>
    </row>
    <row r="169" spans="1:16" ht="12.75">
      <c r="A169" s="25" t="s">
        <v>45</v>
      </c>
      <c s="29" t="s">
        <v>346</v>
      </c>
      <c s="29" t="s">
        <v>94</v>
      </c>
      <c s="25" t="s">
        <v>95</v>
      </c>
      <c s="30" t="s">
        <v>96</v>
      </c>
      <c s="31" t="s">
        <v>88</v>
      </c>
      <c s="32">
        <v>34900.039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25.5">
      <c r="A170" s="35" t="s">
        <v>50</v>
      </c>
      <c r="E170" s="36" t="s">
        <v>347</v>
      </c>
    </row>
    <row r="171" spans="1:5" ht="178.5">
      <c r="A171" s="39" t="s">
        <v>52</v>
      </c>
      <c r="E171" s="38" t="s">
        <v>348</v>
      </c>
    </row>
    <row r="172" spans="1:16" ht="12.75">
      <c r="A172" s="25" t="s">
        <v>45</v>
      </c>
      <c s="29" t="s">
        <v>349</v>
      </c>
      <c s="29" t="s">
        <v>94</v>
      </c>
      <c s="25" t="s">
        <v>238</v>
      </c>
      <c s="30" t="s">
        <v>96</v>
      </c>
      <c s="31" t="s">
        <v>88</v>
      </c>
      <c s="32">
        <v>2922.879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350</v>
      </c>
    </row>
    <row r="174" spans="1:5" ht="127.5">
      <c r="A174" s="39" t="s">
        <v>52</v>
      </c>
      <c r="E174" s="38" t="s">
        <v>351</v>
      </c>
    </row>
    <row r="175" spans="1:16" ht="12.75">
      <c r="A175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88</v>
      </c>
      <c s="32">
        <v>42.21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355</v>
      </c>
    </row>
    <row r="177" spans="1:5" ht="25.5">
      <c r="A177" s="39" t="s">
        <v>52</v>
      </c>
      <c r="E177" s="38" t="s">
        <v>325</v>
      </c>
    </row>
    <row r="178" spans="1:16" ht="12.75">
      <c r="A178" s="25" t="s">
        <v>45</v>
      </c>
      <c s="29" t="s">
        <v>356</v>
      </c>
      <c s="29" t="s">
        <v>99</v>
      </c>
      <c s="25" t="s">
        <v>47</v>
      </c>
      <c s="30" t="s">
        <v>357</v>
      </c>
      <c s="31" t="s">
        <v>88</v>
      </c>
      <c s="32">
        <v>20364.494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101</v>
      </c>
    </row>
    <row r="180" spans="1:5" ht="76.5">
      <c r="A180" s="39" t="s">
        <v>52</v>
      </c>
      <c r="E180" s="38" t="s">
        <v>358</v>
      </c>
    </row>
    <row r="181" spans="1:16" ht="12.75">
      <c r="A181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88</v>
      </c>
      <c s="32">
        <v>525.504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362</v>
      </c>
    </row>
    <row r="183" spans="1:5" ht="51">
      <c r="A183" s="39" t="s">
        <v>52</v>
      </c>
      <c r="E183" s="38" t="s">
        <v>363</v>
      </c>
    </row>
    <row r="184" spans="1:16" ht="12.75">
      <c r="A184" s="25" t="s">
        <v>45</v>
      </c>
      <c s="29" t="s">
        <v>364</v>
      </c>
      <c s="29" t="s">
        <v>103</v>
      </c>
      <c s="25" t="s">
        <v>47</v>
      </c>
      <c s="30" t="s">
        <v>104</v>
      </c>
      <c s="31" t="s">
        <v>88</v>
      </c>
      <c s="32">
        <v>20441.352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25.5">
      <c r="A185" s="35" t="s">
        <v>50</v>
      </c>
      <c r="E185" s="36" t="s">
        <v>365</v>
      </c>
    </row>
    <row r="186" spans="1:5" ht="127.5">
      <c r="A186" s="39" t="s">
        <v>52</v>
      </c>
      <c r="E186" s="38" t="s">
        <v>366</v>
      </c>
    </row>
    <row r="187" spans="1:16" ht="12.75">
      <c r="A187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88</v>
      </c>
      <c s="32">
        <v>628.822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370</v>
      </c>
    </row>
    <row r="189" spans="1:5" ht="76.5">
      <c r="A189" s="39" t="s">
        <v>52</v>
      </c>
      <c r="E189" s="38" t="s">
        <v>371</v>
      </c>
    </row>
    <row r="190" spans="1:16" ht="12.75">
      <c r="A190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88</v>
      </c>
      <c s="32">
        <v>13097.726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25.5">
      <c r="A191" s="35" t="s">
        <v>50</v>
      </c>
      <c r="E191" s="36" t="s">
        <v>375</v>
      </c>
    </row>
    <row r="192" spans="1:5" ht="114.75">
      <c r="A192" s="39" t="s">
        <v>52</v>
      </c>
      <c r="E192" s="38" t="s">
        <v>376</v>
      </c>
    </row>
    <row r="193" spans="1:16" ht="12.75">
      <c r="A193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88</v>
      </c>
      <c s="32">
        <v>732.139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50</v>
      </c>
      <c r="E194" s="36" t="s">
        <v>380</v>
      </c>
    </row>
    <row r="195" spans="1:5" ht="76.5">
      <c r="A195" s="39" t="s">
        <v>52</v>
      </c>
      <c r="E195" s="38" t="s">
        <v>381</v>
      </c>
    </row>
    <row r="196" spans="1:16" ht="12.75">
      <c r="A196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88</v>
      </c>
      <c s="32">
        <v>19040.651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385</v>
      </c>
    </row>
    <row r="198" spans="1:5" ht="89.25">
      <c r="A198" s="39" t="s">
        <v>52</v>
      </c>
      <c r="E198" s="38" t="s">
        <v>330</v>
      </c>
    </row>
    <row r="199" spans="1:16" ht="12.75">
      <c r="A199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110</v>
      </c>
      <c s="32">
        <v>287.242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51">
      <c r="A200" s="35" t="s">
        <v>50</v>
      </c>
      <c r="E200" s="36" t="s">
        <v>389</v>
      </c>
    </row>
    <row r="201" spans="1:5" ht="63.75">
      <c r="A201" s="39" t="s">
        <v>52</v>
      </c>
      <c r="E201" s="38" t="s">
        <v>390</v>
      </c>
    </row>
    <row r="202" spans="1:16" ht="12.75">
      <c r="A202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88</v>
      </c>
      <c s="32">
        <v>14.735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25.5">
      <c r="A203" s="35" t="s">
        <v>50</v>
      </c>
      <c r="E203" s="36" t="s">
        <v>394</v>
      </c>
    </row>
    <row r="204" spans="1:5" ht="25.5">
      <c r="A204" s="39" t="s">
        <v>52</v>
      </c>
      <c r="E204" s="38" t="s">
        <v>395</v>
      </c>
    </row>
    <row r="205" spans="1:16" ht="25.5">
      <c r="A205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88</v>
      </c>
      <c s="32">
        <v>4.72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399</v>
      </c>
    </row>
    <row r="207" spans="1:5" ht="25.5">
      <c r="A207" s="39" t="s">
        <v>52</v>
      </c>
      <c r="E207" s="38" t="s">
        <v>400</v>
      </c>
    </row>
    <row r="208" spans="1:16" ht="12.75">
      <c r="A208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88</v>
      </c>
      <c s="32">
        <v>8.862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404</v>
      </c>
    </row>
    <row r="210" spans="1:5" ht="25.5">
      <c r="A210" s="37" t="s">
        <v>52</v>
      </c>
      <c r="E210" s="38" t="s">
        <v>405</v>
      </c>
    </row>
    <row r="211" spans="1:18" ht="12.75" customHeight="1">
      <c r="A211" s="6" t="s">
        <v>43</v>
      </c>
      <c s="6"/>
      <c s="42" t="s">
        <v>37</v>
      </c>
      <c s="6"/>
      <c s="27" t="s">
        <v>406</v>
      </c>
      <c s="6"/>
      <c s="6"/>
      <c s="6"/>
      <c s="43">
        <f>0+Q211</f>
      </c>
      <c r="O211">
        <f>0+R211</f>
      </c>
      <c r="Q211">
        <f>0+I212+I215+I218</f>
      </c>
      <c>
        <f>0+O212+O215+O218</f>
      </c>
    </row>
    <row r="212" spans="1:16" ht="25.5">
      <c r="A212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88</v>
      </c>
      <c s="32">
        <v>13.44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12.75">
      <c r="A213" s="35" t="s">
        <v>50</v>
      </c>
      <c r="E213" s="36" t="s">
        <v>47</v>
      </c>
    </row>
    <row r="214" spans="1:5" ht="38.25">
      <c r="A214" s="39" t="s">
        <v>52</v>
      </c>
      <c r="E214" s="38" t="s">
        <v>410</v>
      </c>
    </row>
    <row r="215" spans="1:16" ht="12.75">
      <c r="A215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88</v>
      </c>
      <c s="32">
        <v>13.44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50</v>
      </c>
      <c r="E216" s="36" t="s">
        <v>47</v>
      </c>
    </row>
    <row r="217" spans="1:5" ht="38.25">
      <c r="A217" s="39" t="s">
        <v>52</v>
      </c>
      <c r="E217" s="38" t="s">
        <v>410</v>
      </c>
    </row>
    <row r="218" spans="1:16" ht="12.75">
      <c r="A218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88</v>
      </c>
      <c s="32">
        <v>24.72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76.5">
      <c r="A220" s="37" t="s">
        <v>52</v>
      </c>
      <c r="E220" s="38" t="s">
        <v>417</v>
      </c>
    </row>
    <row r="221" spans="1:18" ht="12.75" customHeight="1">
      <c r="A221" s="6" t="s">
        <v>43</v>
      </c>
      <c s="6"/>
      <c s="42" t="s">
        <v>69</v>
      </c>
      <c s="6"/>
      <c s="27" t="s">
        <v>418</v>
      </c>
      <c s="6"/>
      <c s="6"/>
      <c s="6"/>
      <c s="43">
        <f>0+Q221</f>
      </c>
      <c r="O221">
        <f>0+R221</f>
      </c>
      <c r="Q221">
        <f>0+I222</f>
      </c>
      <c>
        <f>0+O222</f>
      </c>
    </row>
    <row r="222" spans="1:16" ht="12.75">
      <c r="A222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88</v>
      </c>
      <c s="32">
        <v>26.88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422</v>
      </c>
    </row>
    <row r="224" spans="1:5" ht="38.25">
      <c r="A224" s="37" t="s">
        <v>52</v>
      </c>
      <c r="E224" s="38" t="s">
        <v>423</v>
      </c>
    </row>
    <row r="225" spans="1:18" ht="12.75" customHeight="1">
      <c r="A225" s="6" t="s">
        <v>43</v>
      </c>
      <c s="6"/>
      <c s="42" t="s">
        <v>107</v>
      </c>
      <c s="6"/>
      <c s="27" t="s">
        <v>113</v>
      </c>
      <c s="6"/>
      <c s="6"/>
      <c s="6"/>
      <c s="43">
        <f>0+Q225</f>
      </c>
      <c r="O225">
        <f>0+R225</f>
      </c>
      <c r="Q225">
        <f>0+I226+I229+I232+I235</f>
      </c>
      <c>
        <f>0+O226+O229+O232+O235</f>
      </c>
    </row>
    <row r="226" spans="1:16" ht="12.75">
      <c r="A226" s="25" t="s">
        <v>45</v>
      </c>
      <c s="29" t="s">
        <v>424</v>
      </c>
      <c s="29" t="s">
        <v>425</v>
      </c>
      <c s="25" t="s">
        <v>47</v>
      </c>
      <c s="30" t="s">
        <v>426</v>
      </c>
      <c s="31" t="s">
        <v>116</v>
      </c>
      <c s="32">
        <v>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427</v>
      </c>
    </row>
    <row r="228" spans="1:5" ht="38.25">
      <c r="A228" s="39" t="s">
        <v>52</v>
      </c>
      <c r="E228" s="38" t="s">
        <v>428</v>
      </c>
    </row>
    <row r="229" spans="1:16" ht="12.75">
      <c r="A229" s="25" t="s">
        <v>45</v>
      </c>
      <c s="29" t="s">
        <v>429</v>
      </c>
      <c s="29" t="s">
        <v>114</v>
      </c>
      <c s="25" t="s">
        <v>47</v>
      </c>
      <c s="30" t="s">
        <v>115</v>
      </c>
      <c s="31" t="s">
        <v>116</v>
      </c>
      <c s="32">
        <v>10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47</v>
      </c>
    </row>
    <row r="231" spans="1:5" ht="25.5">
      <c r="A231" s="39" t="s">
        <v>52</v>
      </c>
      <c r="E231" s="38" t="s">
        <v>430</v>
      </c>
    </row>
    <row r="232" spans="1:16" ht="12.75">
      <c r="A232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116</v>
      </c>
      <c s="32">
        <v>10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12.75">
      <c r="A233" s="35" t="s">
        <v>50</v>
      </c>
      <c r="E233" s="36" t="s">
        <v>47</v>
      </c>
    </row>
    <row r="234" spans="1:5" ht="25.5">
      <c r="A234" s="39" t="s">
        <v>52</v>
      </c>
      <c r="E234" s="38" t="s">
        <v>434</v>
      </c>
    </row>
    <row r="235" spans="1:16" ht="12.75">
      <c r="A235" s="25" t="s">
        <v>45</v>
      </c>
      <c s="29" t="s">
        <v>435</v>
      </c>
      <c s="29" t="s">
        <v>118</v>
      </c>
      <c s="25" t="s">
        <v>47</v>
      </c>
      <c s="30" t="s">
        <v>119</v>
      </c>
      <c s="31" t="s">
        <v>116</v>
      </c>
      <c s="32">
        <v>20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47</v>
      </c>
    </row>
    <row r="237" spans="1:5" ht="25.5">
      <c r="A237" s="37" t="s">
        <v>52</v>
      </c>
      <c r="E237" s="38" t="s">
        <v>436</v>
      </c>
    </row>
    <row r="238" spans="1:18" ht="12.75" customHeight="1">
      <c r="A238" s="6" t="s">
        <v>43</v>
      </c>
      <c s="6"/>
      <c s="42" t="s">
        <v>40</v>
      </c>
      <c s="6"/>
      <c s="27" t="s">
        <v>121</v>
      </c>
      <c s="6"/>
      <c s="6"/>
      <c s="6"/>
      <c s="43">
        <f>0+Q238</f>
      </c>
      <c r="O238">
        <f>0+R238</f>
      </c>
      <c r="Q238">
        <f>0+I239+I242+I245+I248+I251+I254+I257+I260+I263+I266+I269+I272+I275+I278+I281+I284</f>
      </c>
      <c>
        <f>0+O239+O242+O245+O248+O251+O254+O257+O260+O263+O266+O269+O272+O275+O278+O281+O284</f>
      </c>
    </row>
    <row r="239" spans="1:16" ht="25.5">
      <c r="A239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110</v>
      </c>
      <c s="32">
        <v>340.5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440</v>
      </c>
    </row>
    <row r="241" spans="1:5" ht="38.25">
      <c r="A241" s="39" t="s">
        <v>52</v>
      </c>
      <c r="E241" s="38" t="s">
        <v>441</v>
      </c>
    </row>
    <row r="242" spans="1:16" ht="25.5">
      <c r="A242" s="25" t="s">
        <v>45</v>
      </c>
      <c s="29" t="s">
        <v>442</v>
      </c>
      <c s="29" t="s">
        <v>443</v>
      </c>
      <c s="25" t="s">
        <v>47</v>
      </c>
      <c s="30" t="s">
        <v>444</v>
      </c>
      <c s="31" t="s">
        <v>110</v>
      </c>
      <c s="32">
        <v>197.82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25.5">
      <c r="A243" s="35" t="s">
        <v>50</v>
      </c>
      <c r="E243" s="36" t="s">
        <v>445</v>
      </c>
    </row>
    <row r="244" spans="1:5" ht="25.5">
      <c r="A244" s="39" t="s">
        <v>52</v>
      </c>
      <c r="E244" s="38" t="s">
        <v>446</v>
      </c>
    </row>
    <row r="245" spans="1:16" ht="25.5">
      <c r="A245" s="25" t="s">
        <v>45</v>
      </c>
      <c s="29" t="s">
        <v>447</v>
      </c>
      <c s="29" t="s">
        <v>448</v>
      </c>
      <c s="25" t="s">
        <v>47</v>
      </c>
      <c s="30" t="s">
        <v>449</v>
      </c>
      <c s="31" t="s">
        <v>110</v>
      </c>
      <c s="32">
        <v>308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50</v>
      </c>
      <c r="E246" s="36" t="s">
        <v>450</v>
      </c>
    </row>
    <row r="247" spans="1:5" ht="38.25">
      <c r="A247" s="39" t="s">
        <v>52</v>
      </c>
      <c r="E247" s="38" t="s">
        <v>451</v>
      </c>
    </row>
    <row r="248" spans="1:16" ht="12.75">
      <c r="A248" s="25" t="s">
        <v>45</v>
      </c>
      <c s="29" t="s">
        <v>452</v>
      </c>
      <c s="29" t="s">
        <v>453</v>
      </c>
      <c s="25" t="s">
        <v>47</v>
      </c>
      <c s="30" t="s">
        <v>454</v>
      </c>
      <c s="31" t="s">
        <v>110</v>
      </c>
      <c s="32">
        <v>167.055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455</v>
      </c>
    </row>
    <row r="250" spans="1:5" ht="38.25">
      <c r="A250" s="39" t="s">
        <v>52</v>
      </c>
      <c r="E250" s="38" t="s">
        <v>456</v>
      </c>
    </row>
    <row r="251" spans="1:16" ht="12.75">
      <c r="A251" s="25" t="s">
        <v>45</v>
      </c>
      <c s="29" t="s">
        <v>457</v>
      </c>
      <c s="29" t="s">
        <v>458</v>
      </c>
      <c s="25" t="s">
        <v>47</v>
      </c>
      <c s="30" t="s">
        <v>459</v>
      </c>
      <c s="31" t="s">
        <v>110</v>
      </c>
      <c s="32">
        <v>23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25.5">
      <c r="A253" s="39" t="s">
        <v>52</v>
      </c>
      <c r="E253" s="38" t="s">
        <v>460</v>
      </c>
    </row>
    <row r="254" spans="1:16" ht="12.75">
      <c r="A254" s="25" t="s">
        <v>45</v>
      </c>
      <c s="29" t="s">
        <v>461</v>
      </c>
      <c s="29" t="s">
        <v>462</v>
      </c>
      <c s="25" t="s">
        <v>47</v>
      </c>
      <c s="30" t="s">
        <v>463</v>
      </c>
      <c s="31" t="s">
        <v>110</v>
      </c>
      <c s="32">
        <v>30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464</v>
      </c>
    </row>
    <row r="256" spans="1:5" ht="38.25">
      <c r="A256" s="39" t="s">
        <v>52</v>
      </c>
      <c r="E256" s="38" t="s">
        <v>465</v>
      </c>
    </row>
    <row r="257" spans="1:16" ht="12.75">
      <c r="A257" s="25" t="s">
        <v>45</v>
      </c>
      <c s="29" t="s">
        <v>466</v>
      </c>
      <c s="29" t="s">
        <v>467</v>
      </c>
      <c s="25" t="s">
        <v>47</v>
      </c>
      <c s="30" t="s">
        <v>468</v>
      </c>
      <c s="31" t="s">
        <v>110</v>
      </c>
      <c s="32">
        <v>2.5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38.25">
      <c r="A258" s="35" t="s">
        <v>50</v>
      </c>
      <c r="E258" s="36" t="s">
        <v>469</v>
      </c>
    </row>
    <row r="259" spans="1:5" ht="38.25">
      <c r="A259" s="39" t="s">
        <v>52</v>
      </c>
      <c r="E259" s="38" t="s">
        <v>470</v>
      </c>
    </row>
    <row r="260" spans="1:16" ht="12.75">
      <c r="A260" s="25" t="s">
        <v>45</v>
      </c>
      <c s="29" t="s">
        <v>471</v>
      </c>
      <c s="29" t="s">
        <v>123</v>
      </c>
      <c s="25" t="s">
        <v>47</v>
      </c>
      <c s="30" t="s">
        <v>124</v>
      </c>
      <c s="31" t="s">
        <v>110</v>
      </c>
      <c s="32">
        <v>1700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47</v>
      </c>
    </row>
    <row r="262" spans="1:5" ht="51">
      <c r="A262" s="39" t="s">
        <v>52</v>
      </c>
      <c r="E262" s="38" t="s">
        <v>472</v>
      </c>
    </row>
    <row r="263" spans="1:16" ht="12.75">
      <c r="A263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110</v>
      </c>
      <c s="32">
        <v>1700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476</v>
      </c>
    </row>
    <row r="265" spans="1:5" ht="38.25">
      <c r="A265" s="39" t="s">
        <v>52</v>
      </c>
      <c r="E265" s="38" t="s">
        <v>477</v>
      </c>
    </row>
    <row r="266" spans="1:16" ht="12.75">
      <c r="A266" s="25" t="s">
        <v>45</v>
      </c>
      <c s="29" t="s">
        <v>478</v>
      </c>
      <c s="29" t="s">
        <v>479</v>
      </c>
      <c s="25" t="s">
        <v>47</v>
      </c>
      <c s="30" t="s">
        <v>480</v>
      </c>
      <c s="31" t="s">
        <v>110</v>
      </c>
      <c s="32">
        <v>162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50</v>
      </c>
      <c r="E267" s="36" t="s">
        <v>47</v>
      </c>
    </row>
    <row r="268" spans="1:5" ht="38.25">
      <c r="A268" s="39" t="s">
        <v>52</v>
      </c>
      <c r="E268" s="38" t="s">
        <v>481</v>
      </c>
    </row>
    <row r="269" spans="1:16" ht="25.5">
      <c r="A269" s="25" t="s">
        <v>45</v>
      </c>
      <c s="29" t="s">
        <v>482</v>
      </c>
      <c s="29" t="s">
        <v>483</v>
      </c>
      <c s="25" t="s">
        <v>47</v>
      </c>
      <c s="30" t="s">
        <v>484</v>
      </c>
      <c s="31" t="s">
        <v>88</v>
      </c>
      <c s="32">
        <v>105.6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50</v>
      </c>
      <c r="E270" s="36" t="s">
        <v>485</v>
      </c>
    </row>
    <row r="271" spans="1:5" ht="76.5">
      <c r="A271" s="39" t="s">
        <v>52</v>
      </c>
      <c r="E271" s="38" t="s">
        <v>486</v>
      </c>
    </row>
    <row r="272" spans="1:16" ht="12.75">
      <c r="A272" s="25" t="s">
        <v>45</v>
      </c>
      <c s="29" t="s">
        <v>487</v>
      </c>
      <c s="29" t="s">
        <v>488</v>
      </c>
      <c s="25" t="s">
        <v>47</v>
      </c>
      <c s="30" t="s">
        <v>489</v>
      </c>
      <c s="31" t="s">
        <v>83</v>
      </c>
      <c s="32">
        <v>2.024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50</v>
      </c>
      <c r="E273" s="36" t="s">
        <v>490</v>
      </c>
    </row>
    <row r="274" spans="1:5" ht="38.25">
      <c r="A274" s="39" t="s">
        <v>52</v>
      </c>
      <c r="E274" s="38" t="s">
        <v>491</v>
      </c>
    </row>
    <row r="275" spans="1:16" ht="12.75">
      <c r="A275" s="25" t="s">
        <v>45</v>
      </c>
      <c s="29" t="s">
        <v>492</v>
      </c>
      <c s="29" t="s">
        <v>493</v>
      </c>
      <c s="25" t="s">
        <v>47</v>
      </c>
      <c s="30" t="s">
        <v>494</v>
      </c>
      <c s="31" t="s">
        <v>88</v>
      </c>
      <c s="32">
        <v>38.16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495</v>
      </c>
    </row>
    <row r="277" spans="1:5" ht="102">
      <c r="A277" s="39" t="s">
        <v>52</v>
      </c>
      <c r="E277" s="38" t="s">
        <v>496</v>
      </c>
    </row>
    <row r="278" spans="1:16" ht="12.75">
      <c r="A278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83</v>
      </c>
      <c s="32">
        <v>1.068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25.5">
      <c r="A279" s="35" t="s">
        <v>50</v>
      </c>
      <c r="E279" s="36" t="s">
        <v>142</v>
      </c>
    </row>
    <row r="280" spans="1:5" ht="38.25">
      <c r="A280" s="39" t="s">
        <v>52</v>
      </c>
      <c r="E280" s="38" t="s">
        <v>500</v>
      </c>
    </row>
    <row r="281" spans="1:16" ht="12.75">
      <c r="A281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83</v>
      </c>
      <c s="32">
        <v>5.577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25.5">
      <c r="A282" s="35" t="s">
        <v>50</v>
      </c>
      <c r="E282" s="36" t="s">
        <v>142</v>
      </c>
    </row>
    <row r="283" spans="1:5" ht="102">
      <c r="A283" s="39" t="s">
        <v>52</v>
      </c>
      <c r="E283" s="38" t="s">
        <v>504</v>
      </c>
    </row>
    <row r="284" spans="1:16" ht="12.75">
      <c r="A284" s="25" t="s">
        <v>45</v>
      </c>
      <c s="29" t="s">
        <v>505</v>
      </c>
      <c s="29" t="s">
        <v>506</v>
      </c>
      <c s="25" t="s">
        <v>47</v>
      </c>
      <c s="30" t="s">
        <v>507</v>
      </c>
      <c s="31" t="s">
        <v>83</v>
      </c>
      <c s="32">
        <v>12.965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25.5">
      <c r="A285" s="35" t="s">
        <v>50</v>
      </c>
      <c r="E285" s="36" t="s">
        <v>142</v>
      </c>
    </row>
    <row r="286" spans="1:5" ht="102">
      <c r="A286" s="37" t="s">
        <v>52</v>
      </c>
      <c r="E286" s="38" t="s">
        <v>508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121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116</v>
      </c>
      <c s="32">
        <v>140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513</v>
      </c>
    </row>
    <row r="12" spans="1:16" ht="25.5">
      <c r="A12" s="25" t="s">
        <v>45</v>
      </c>
      <c s="29" t="s">
        <v>23</v>
      </c>
      <c s="29" t="s">
        <v>514</v>
      </c>
      <c s="25" t="s">
        <v>47</v>
      </c>
      <c s="30" t="s">
        <v>515</v>
      </c>
      <c s="31" t="s">
        <v>116</v>
      </c>
      <c s="32">
        <v>26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516</v>
      </c>
    </row>
    <row r="15" spans="1:16" ht="25.5">
      <c r="A15" s="25" t="s">
        <v>45</v>
      </c>
      <c s="29" t="s">
        <v>22</v>
      </c>
      <c s="29" t="s">
        <v>517</v>
      </c>
      <c s="25" t="s">
        <v>47</v>
      </c>
      <c s="30" t="s">
        <v>518</v>
      </c>
      <c s="31" t="s">
        <v>116</v>
      </c>
      <c s="32">
        <v>14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9" t="s">
        <v>52</v>
      </c>
      <c r="E17" s="38" t="s">
        <v>519</v>
      </c>
    </row>
    <row r="18" spans="1:16" ht="12.75">
      <c r="A18" s="25" t="s">
        <v>45</v>
      </c>
      <c s="29" t="s">
        <v>33</v>
      </c>
      <c s="29" t="s">
        <v>520</v>
      </c>
      <c s="25" t="s">
        <v>47</v>
      </c>
      <c s="30" t="s">
        <v>521</v>
      </c>
      <c s="31" t="s">
        <v>116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522</v>
      </c>
    </row>
    <row r="20" spans="1:5" ht="25.5">
      <c r="A20" s="39" t="s">
        <v>52</v>
      </c>
      <c r="E20" s="38" t="s">
        <v>523</v>
      </c>
    </row>
    <row r="21" spans="1:16" ht="25.5">
      <c r="A21" s="25" t="s">
        <v>45</v>
      </c>
      <c s="29" t="s">
        <v>35</v>
      </c>
      <c s="29" t="s">
        <v>524</v>
      </c>
      <c s="25" t="s">
        <v>47</v>
      </c>
      <c s="30" t="s">
        <v>525</v>
      </c>
      <c s="31" t="s">
        <v>116</v>
      </c>
      <c s="32">
        <v>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25.5">
      <c r="A23" s="39" t="s">
        <v>52</v>
      </c>
      <c r="E23" s="38" t="s">
        <v>526</v>
      </c>
    </row>
    <row r="24" spans="1:16" ht="12.75">
      <c r="A24" s="25" t="s">
        <v>45</v>
      </c>
      <c s="29" t="s">
        <v>37</v>
      </c>
      <c s="29" t="s">
        <v>527</v>
      </c>
      <c s="25" t="s">
        <v>47</v>
      </c>
      <c s="30" t="s">
        <v>528</v>
      </c>
      <c s="31" t="s">
        <v>116</v>
      </c>
      <c s="32">
        <v>2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38.25">
      <c r="A26" s="39" t="s">
        <v>52</v>
      </c>
      <c r="E26" s="38" t="s">
        <v>529</v>
      </c>
    </row>
    <row r="27" spans="1:16" ht="12.75">
      <c r="A27" s="25" t="s">
        <v>45</v>
      </c>
      <c s="29" t="s">
        <v>69</v>
      </c>
      <c s="29" t="s">
        <v>530</v>
      </c>
      <c s="25" t="s">
        <v>47</v>
      </c>
      <c s="30" t="s">
        <v>531</v>
      </c>
      <c s="31" t="s">
        <v>116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532</v>
      </c>
    </row>
    <row r="30" spans="1:16" ht="25.5">
      <c r="A30" s="25" t="s">
        <v>45</v>
      </c>
      <c s="29" t="s">
        <v>107</v>
      </c>
      <c s="29" t="s">
        <v>533</v>
      </c>
      <c s="25" t="s">
        <v>47</v>
      </c>
      <c s="30" t="s">
        <v>534</v>
      </c>
      <c s="31" t="s">
        <v>88</v>
      </c>
      <c s="32">
        <v>1214.15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25.5">
      <c r="A31" s="35" t="s">
        <v>50</v>
      </c>
      <c r="E31" s="36" t="s">
        <v>535</v>
      </c>
    </row>
    <row r="32" spans="1:5" ht="153">
      <c r="A32" s="39" t="s">
        <v>52</v>
      </c>
      <c r="E32" s="38" t="s">
        <v>536</v>
      </c>
    </row>
    <row r="33" spans="1:16" ht="25.5">
      <c r="A33" s="25" t="s">
        <v>45</v>
      </c>
      <c s="29" t="s">
        <v>40</v>
      </c>
      <c s="29" t="s">
        <v>537</v>
      </c>
      <c s="25" t="s">
        <v>47</v>
      </c>
      <c s="30" t="s">
        <v>538</v>
      </c>
      <c s="31" t="s">
        <v>88</v>
      </c>
      <c s="32">
        <v>65.38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539</v>
      </c>
    </row>
    <row r="35" spans="1:5" ht="51">
      <c r="A35" s="39" t="s">
        <v>52</v>
      </c>
      <c r="E35" s="38" t="s">
        <v>540</v>
      </c>
    </row>
    <row r="36" spans="1:16" ht="25.5">
      <c r="A36" s="25" t="s">
        <v>45</v>
      </c>
      <c s="29" t="s">
        <v>42</v>
      </c>
      <c s="29" t="s">
        <v>541</v>
      </c>
      <c s="25" t="s">
        <v>47</v>
      </c>
      <c s="30" t="s">
        <v>542</v>
      </c>
      <c s="31" t="s">
        <v>88</v>
      </c>
      <c s="32">
        <v>1148.77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539</v>
      </c>
    </row>
    <row r="38" spans="1:5" ht="140.25">
      <c r="A38" s="39" t="s">
        <v>52</v>
      </c>
      <c r="E38" s="38" t="s">
        <v>543</v>
      </c>
    </row>
    <row r="39" spans="1:16" ht="12.75">
      <c r="A39" s="25" t="s">
        <v>45</v>
      </c>
      <c s="29" t="s">
        <v>122</v>
      </c>
      <c s="29" t="s">
        <v>544</v>
      </c>
      <c s="25" t="s">
        <v>47</v>
      </c>
      <c s="30" t="s">
        <v>545</v>
      </c>
      <c s="31" t="s">
        <v>88</v>
      </c>
      <c s="32">
        <v>21000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546</v>
      </c>
    </row>
    <row r="41" spans="1:5" ht="12.75">
      <c r="A41" s="37" t="s">
        <v>52</v>
      </c>
      <c r="E4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547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547</v>
      </c>
      <c s="6"/>
      <c s="18" t="s">
        <v>548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549</v>
      </c>
      <c s="25" t="s">
        <v>47</v>
      </c>
      <c s="30" t="s">
        <v>550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04">
      <c r="A10" s="35" t="s">
        <v>50</v>
      </c>
      <c r="E10" s="36" t="s">
        <v>551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552</v>
      </c>
      <c s="25" t="s">
        <v>47</v>
      </c>
      <c s="30" t="s">
        <v>553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554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555</v>
      </c>
      <c s="25" t="s">
        <v>47</v>
      </c>
      <c s="30" t="s">
        <v>71</v>
      </c>
      <c s="31" t="s">
        <v>116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556</v>
      </c>
    </row>
    <row r="17" spans="1:5" ht="12.75">
      <c r="A17" s="37" t="s">
        <v>52</v>
      </c>
      <c r="E17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